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
    </mc:Choice>
  </mc:AlternateContent>
  <bookViews>
    <workbookView xWindow="0" yWindow="0" windowWidth="19200" windowHeight="7050"/>
  </bookViews>
  <sheets>
    <sheet name="Block Nutrition Center" sheetId="4"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3" i="4" l="1"/>
  <c r="E52" i="4"/>
  <c r="E50" i="4"/>
  <c r="E49" i="4"/>
  <c r="E47" i="4"/>
  <c r="E17" i="4" l="1"/>
  <c r="E19" i="4"/>
  <c r="E22" i="4"/>
  <c r="E23" i="4"/>
  <c r="E24" i="4"/>
  <c r="E25" i="4"/>
  <c r="E41" i="4"/>
  <c r="E42" i="4"/>
  <c r="E43" i="4"/>
  <c r="E56" i="4"/>
  <c r="E63" i="4"/>
  <c r="E70" i="4"/>
  <c r="E72" i="4"/>
  <c r="E74" i="4"/>
  <c r="C90" i="4"/>
</calcChain>
</file>

<file path=xl/sharedStrings.xml><?xml version="1.0" encoding="utf-8"?>
<sst xmlns="http://schemas.openxmlformats.org/spreadsheetml/2006/main" count="136" uniqueCount="100">
  <si>
    <t>BOQ</t>
  </si>
  <si>
    <t>Drawing Title:- Block of Nutrition Center with Store</t>
  </si>
  <si>
    <t>Project Title :- Construction Nutrition Center with Store</t>
  </si>
  <si>
    <t>Specification:- Construction of Nutrition Center with Store</t>
  </si>
  <si>
    <t xml:space="preserve">Date </t>
  </si>
  <si>
    <t xml:space="preserve">Location </t>
  </si>
  <si>
    <t>Pibor</t>
  </si>
  <si>
    <t>State</t>
  </si>
  <si>
    <t>GPAA</t>
  </si>
  <si>
    <t>Item No</t>
  </si>
  <si>
    <t>Items Description</t>
  </si>
  <si>
    <t xml:space="preserve">Unit </t>
  </si>
  <si>
    <t>Quantity</t>
  </si>
  <si>
    <t>Rate</t>
  </si>
  <si>
    <t>Total</t>
  </si>
  <si>
    <t>BILL N0.1 Preliminaries, Foundation, Substructure and column works</t>
  </si>
  <si>
    <t>Preliminaries</t>
  </si>
  <si>
    <t>Foundation and Substructure works.</t>
  </si>
  <si>
    <t>A</t>
  </si>
  <si>
    <t>Excavation and Earthworks</t>
  </si>
  <si>
    <t>Cu.m</t>
  </si>
  <si>
    <t>B</t>
  </si>
  <si>
    <t>Filling and Disposal</t>
  </si>
  <si>
    <t>C</t>
  </si>
  <si>
    <t>Concrete work</t>
  </si>
  <si>
    <t>50 mm Blinding in foundation and also bottom of columns</t>
  </si>
  <si>
    <t>Place plain concrete as foundation footing 100 mm thick</t>
  </si>
  <si>
    <t>Allow for the construction of concrete Ramp for ease of acess to children with disability.</t>
  </si>
  <si>
    <t xml:space="preserve">    To Collection</t>
  </si>
  <si>
    <t>No</t>
  </si>
  <si>
    <t xml:space="preserve"> To Collection</t>
  </si>
  <si>
    <t>BILL NO. 3: Roof works</t>
  </si>
  <si>
    <t xml:space="preserve">ROOFING WORKS </t>
  </si>
  <si>
    <t>ROOF COVERING</t>
  </si>
  <si>
    <t>A1</t>
  </si>
  <si>
    <t>Sq.m</t>
  </si>
  <si>
    <t>A2</t>
  </si>
  <si>
    <t>A3</t>
  </si>
  <si>
    <t>Sawn hardwood timber treated with approved preservatives in;</t>
  </si>
  <si>
    <t xml:space="preserve">BILL N0. 4: Fittings and Finishings </t>
  </si>
  <si>
    <t>FLOOR FINISHING</t>
  </si>
  <si>
    <t>Allow for floor finsihing works with the use of adequate backfill materials well compacted in layers and finish with cement concrete finishing</t>
  </si>
  <si>
    <t>Nr</t>
  </si>
  <si>
    <t>D</t>
  </si>
  <si>
    <t>MESH WIRE RAILINGS WORKS</t>
  </si>
  <si>
    <t>E</t>
  </si>
  <si>
    <t>Doors</t>
  </si>
  <si>
    <t xml:space="preserve">2100 x 2100mm </t>
  </si>
  <si>
    <t xml:space="preserve">                                 To Collection</t>
  </si>
  <si>
    <t xml:space="preserve">BILL N0. 5: OTHER COST </t>
  </si>
  <si>
    <t>SUMMARY LIST</t>
  </si>
  <si>
    <t>BILL N0.1  Preliminaries, Foundation, Substructure and column works</t>
  </si>
  <si>
    <t>BILL N0.2: Block Work</t>
  </si>
  <si>
    <t>TOTAL PROJECT SUM:</t>
  </si>
  <si>
    <t>Lump Sum</t>
  </si>
  <si>
    <t>BLOCK WORK</t>
  </si>
  <si>
    <t>225mm x 225mmx 450mm Block work</t>
  </si>
  <si>
    <t>ditto eave angle</t>
  </si>
  <si>
    <t>ROOF TRUSESS WORKS</t>
  </si>
  <si>
    <t xml:space="preserve">To Collection </t>
  </si>
  <si>
    <t>LS</t>
  </si>
  <si>
    <t>Excavate foundation trenches for suprerstructure and varenda including all kind of soil: hard or soft, starting from stripped level, maximum depth not exceeding 0.6m and also for 4 columns at 0.9 m depth at the building edges.</t>
  </si>
  <si>
    <t>Backfill and compact selected materials arising from excavation and around excavation also inclusive of additional imported materials such as murram, Deposit and compact selected material for hardcore filling to make up level consolidated in layers not exceeding 300mm to receive oversite concrete/floor finishing</t>
  </si>
  <si>
    <t>Reinforced concrete (1:2:4). Rates inclusive of formwork, reinforcement and curing complete in all respects</t>
  </si>
  <si>
    <t>Galvanized iron Roofing sheets</t>
  </si>
  <si>
    <t>GALVANIZED PIPES</t>
  </si>
  <si>
    <t xml:space="preserve"> </t>
  </si>
  <si>
    <t>Allow for the provision of 4 inches Galvanized gabion pipes to be  casted with 1:2:4 concrete, and to be positioned from foundation level to support the load of the roofing and anchoring the metal doors welded on the GI lintel</t>
  </si>
  <si>
    <t>50 x 150mm timber rafters</t>
  </si>
  <si>
    <t>50 x 100 mm timber struts</t>
  </si>
  <si>
    <t>50 x75mm timber purlins</t>
  </si>
  <si>
    <t xml:space="preserve">900 x 2100mm </t>
  </si>
  <si>
    <t>Standard profile welded 2mm checquered plate iron steel door with accessories, painted and fixed to blockwork or concretework</t>
  </si>
  <si>
    <t>F</t>
  </si>
  <si>
    <t>Allow for the provision of high quality plastic sheeting roll -up to prevent the effect of rain and sun on the students (7.2m long and 2.5m wide) To start from the roof level to cover the dwarf wall level plus accessories and hooks.</t>
  </si>
  <si>
    <t>PLASTIC SHEETING/TARPAULIN</t>
  </si>
  <si>
    <t>Allow for painting of walls internally and externally Plus ForAfrika visibility and donor visibility.</t>
  </si>
  <si>
    <t>Prepare and apply 2 coat of emulsion paint on soffit of ceiling</t>
  </si>
  <si>
    <t>SCREEDING/ PAINTING</t>
  </si>
  <si>
    <r>
      <t xml:space="preserve">with </t>
    </r>
    <r>
      <rPr>
        <b/>
        <sz val="12"/>
        <rFont val="Lato"/>
        <family val="2"/>
      </rPr>
      <t xml:space="preserve">cement sand screed blackboard. </t>
    </r>
  </si>
  <si>
    <t>To wall internally and externally</t>
  </si>
  <si>
    <t xml:space="preserve">25mm thick cement and sand (1:4) </t>
  </si>
  <si>
    <t>RENDERING</t>
  </si>
  <si>
    <t xml:space="preserve"> FINISHINGS</t>
  </si>
  <si>
    <t>Allow for installation of PVC, including internal and external ceiling works</t>
  </si>
  <si>
    <t>SUSPENDED CEILING</t>
  </si>
  <si>
    <t>CEILING FINISHING</t>
  </si>
  <si>
    <t>ditto ridge cap  not less than 0.5m</t>
  </si>
  <si>
    <t>Roof covering with complete fixing device and accessories; fixed to purlins to minimum pitches recommended by ForAfrikaengineer,</t>
  </si>
  <si>
    <t>Hollow sandcrete block work with stretcher bond   (1:4) cement mortar.</t>
  </si>
  <si>
    <t>Allow for the supply and installation of 1200x2400 mm steel wire mesh for reinforcement wire mesh (BRC A7 Wire Mesh 2.03mm thick) on the floor for floor slab</t>
  </si>
  <si>
    <t>Allow for mobilization of contractor's personnels, materials &amp; equipments</t>
  </si>
  <si>
    <t>100x150mm hardwood timber wall plate</t>
  </si>
  <si>
    <t>50x150mm hardwood timber (Tie beams)</t>
  </si>
  <si>
    <t>50 x 75mm timber Noggins</t>
  </si>
  <si>
    <t>Facia boards covered with plain aluminium sheet DI</t>
  </si>
  <si>
    <t>Allow for transportation of materials both primary and secondary transportation to the site</t>
  </si>
  <si>
    <t>Supply and fix gauge 26 galvanized iron roofing sheet, fix to hard wood purlin including all accessories</t>
  </si>
  <si>
    <t xml:space="preserve">Allow for rain water gutters, and flow pipes </t>
  </si>
  <si>
    <r>
      <t xml:space="preserve">Allow for the supply and installation of 1200x2400 mm welded steel wire mesh or reinforcement wire mesh framed with 2x2 black pipe (BRC A7 Wire Mesh 2.03mm thick) from the </t>
    </r>
    <r>
      <rPr>
        <b/>
        <sz val="12"/>
        <rFont val="Lato"/>
        <family val="2"/>
      </rPr>
      <t>dwarf wall to the lintel level</t>
    </r>
    <r>
      <rPr>
        <sz val="12"/>
        <rFont val="Lato"/>
        <family val="2"/>
      </rPr>
      <t xml:space="preserve"> &amp; its accessories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</si>
</sst>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00_);_(* \(#,##0.00\);_(* &quot;-&quot;??_);_(@_)"/>
  </numFmts>
  <fonts count="11">
    <font>
      <sz val="11"/>
      <color theme="1"/>
      <name val="Calibri"/>
      <family val="2"/>
      <scheme val="minor"/>
    </font>
    <font>
      <sz val="11"/>
      <color theme="1"/>
      <name val="Calibri"/>
      <family val="2"/>
      <scheme val="minor"/>
    </font>
    <font>
      <b/>
      <sz val="12"/>
      <name val="Lato"/>
      <family val="2"/>
    </font>
    <font>
      <u/>
      <sz val="12"/>
      <name val="Lato"/>
      <family val="2"/>
    </font>
    <font>
      <sz val="12"/>
      <name val="Lato"/>
      <family val="2"/>
    </font>
    <font>
      <b/>
      <u/>
      <sz val="12"/>
      <name val="Lato"/>
      <family val="2"/>
    </font>
    <font>
      <b/>
      <i/>
      <u/>
      <sz val="12"/>
      <name val="Lato"/>
      <family val="2"/>
    </font>
    <font>
      <sz val="11"/>
      <name val="Lato"/>
      <family val="2"/>
    </font>
    <font>
      <b/>
      <sz val="20"/>
      <name val="Lato"/>
      <family val="2"/>
    </font>
    <font>
      <b/>
      <sz val="14"/>
      <name val="Lato"/>
      <family val="2"/>
    </font>
    <font>
      <i/>
      <u/>
      <sz val="12"/>
      <name val="Lato"/>
      <family val="2"/>
    </font>
  </fonts>
  <fills count="8">
    <fill>
      <patternFill patternType="none"/>
    </fill>
    <fill>
      <patternFill patternType="gray125"/>
    </fill>
    <fill>
      <patternFill patternType="solid">
        <fgColor rgb="FFFF0000"/>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0"/>
        <bgColor indexed="64"/>
      </patternFill>
    </fill>
    <fill>
      <patternFill patternType="solid">
        <fgColor indexed="9"/>
        <bgColor indexed="64"/>
      </patternFill>
    </fill>
    <fill>
      <patternFill patternType="solid">
        <fgColor theme="5" tint="0.79998168889431442"/>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s>
  <cellStyleXfs count="3">
    <xf numFmtId="0" fontId="0" fillId="0" borderId="0"/>
    <xf numFmtId="43" fontId="1" fillId="0" borderId="0" applyFont="0" applyFill="0" applyBorder="0" applyAlignment="0" applyProtection="0"/>
    <xf numFmtId="164" fontId="1" fillId="0" borderId="0" applyFont="0" applyFill="0" applyBorder="0" applyAlignment="0" applyProtection="0"/>
  </cellStyleXfs>
  <cellXfs count="126">
    <xf numFmtId="0" fontId="0" fillId="0" borderId="0" xfId="0"/>
    <xf numFmtId="0" fontId="2" fillId="4" borderId="13" xfId="0" applyFont="1" applyFill="1" applyBorder="1" applyAlignment="1">
      <alignment horizontal="left" vertical="center" wrapText="1"/>
    </xf>
    <xf numFmtId="0" fontId="3" fillId="0" borderId="13" xfId="0" applyFont="1" applyBorder="1" applyAlignment="1">
      <alignment horizontal="left" vertical="center" wrapText="1"/>
    </xf>
    <xf numFmtId="0" fontId="4" fillId="5" borderId="13" xfId="0" applyFont="1" applyFill="1" applyBorder="1" applyAlignment="1">
      <alignment vertical="center" wrapText="1"/>
    </xf>
    <xf numFmtId="0" fontId="4" fillId="0" borderId="13" xfId="0" applyFont="1" applyBorder="1" applyAlignment="1">
      <alignment vertical="center" wrapText="1"/>
    </xf>
    <xf numFmtId="4" fontId="4" fillId="0" borderId="13" xfId="0" applyNumberFormat="1" applyFont="1" applyBorder="1" applyAlignment="1">
      <alignment horizontal="center" vertical="center"/>
    </xf>
    <xf numFmtId="4" fontId="4" fillId="0" borderId="13" xfId="2" applyNumberFormat="1" applyFont="1" applyBorder="1" applyAlignment="1">
      <alignment horizontal="center" vertical="center"/>
    </xf>
    <xf numFmtId="0" fontId="2" fillId="4" borderId="13" xfId="0" applyFont="1" applyFill="1" applyBorder="1" applyAlignment="1">
      <alignment vertical="center" wrapText="1"/>
    </xf>
    <xf numFmtId="4" fontId="4" fillId="4" borderId="13" xfId="0" applyNumberFormat="1" applyFont="1" applyFill="1" applyBorder="1" applyAlignment="1">
      <alignment horizontal="center" vertical="center"/>
    </xf>
    <xf numFmtId="4" fontId="4" fillId="4" borderId="13" xfId="2" applyNumberFormat="1" applyFont="1" applyFill="1" applyBorder="1" applyAlignment="1">
      <alignment horizontal="center" vertical="center"/>
    </xf>
    <xf numFmtId="0" fontId="5" fillId="0" borderId="13" xfId="0" applyFont="1" applyBorder="1" applyAlignment="1">
      <alignment vertical="center" wrapText="1"/>
    </xf>
    <xf numFmtId="4" fontId="4" fillId="0" borderId="13" xfId="0" quotePrefix="1" applyNumberFormat="1" applyFont="1" applyBorder="1" applyAlignment="1">
      <alignment horizontal="center" vertical="center"/>
    </xf>
    <xf numFmtId="0" fontId="5" fillId="0" borderId="13" xfId="0" applyFont="1" applyBorder="1" applyAlignment="1">
      <alignment horizontal="left" vertical="center" wrapText="1"/>
    </xf>
    <xf numFmtId="0" fontId="4" fillId="0" borderId="13" xfId="0" applyFont="1" applyBorder="1" applyAlignment="1">
      <alignment horizontal="left" vertical="center" wrapText="1"/>
    </xf>
    <xf numFmtId="0" fontId="6" fillId="0" borderId="13" xfId="0" applyFont="1" applyBorder="1" applyAlignment="1">
      <alignment vertical="center" wrapText="1"/>
    </xf>
    <xf numFmtId="4" fontId="2" fillId="0" borderId="13" xfId="0" applyNumberFormat="1" applyFont="1" applyBorder="1" applyAlignment="1">
      <alignment horizontal="center" vertical="center"/>
    </xf>
    <xf numFmtId="0" fontId="2" fillId="0" borderId="13" xfId="0" applyFont="1" applyBorder="1" applyAlignment="1">
      <alignment horizontal="center" vertical="center"/>
    </xf>
    <xf numFmtId="0" fontId="4" fillId="4" borderId="13" xfId="0" applyFont="1" applyFill="1" applyBorder="1" applyAlignment="1">
      <alignment horizontal="center" vertical="center"/>
    </xf>
    <xf numFmtId="0" fontId="4" fillId="0" borderId="13" xfId="0" applyFont="1" applyBorder="1" applyAlignment="1">
      <alignment horizontal="center" vertical="center"/>
    </xf>
    <xf numFmtId="0" fontId="4" fillId="6" borderId="13" xfId="0" applyFont="1" applyFill="1" applyBorder="1" applyAlignment="1">
      <alignment horizontal="center" vertical="center"/>
    </xf>
    <xf numFmtId="4" fontId="2" fillId="7" borderId="13" xfId="0" applyNumberFormat="1" applyFont="1" applyFill="1" applyBorder="1" applyAlignment="1">
      <alignment horizontal="center" vertical="center" wrapText="1"/>
    </xf>
    <xf numFmtId="0" fontId="2" fillId="7" borderId="13" xfId="0" applyFont="1" applyFill="1" applyBorder="1" applyAlignment="1">
      <alignment horizontal="right" vertical="center" wrapText="1"/>
    </xf>
    <xf numFmtId="0" fontId="2" fillId="7" borderId="13" xfId="0" applyFont="1" applyFill="1" applyBorder="1" applyAlignment="1">
      <alignment horizontal="justify" vertical="center" wrapText="1"/>
    </xf>
    <xf numFmtId="4" fontId="2" fillId="7" borderId="13" xfId="2" applyNumberFormat="1" applyFont="1" applyFill="1" applyBorder="1" applyAlignment="1">
      <alignment horizontal="center" vertical="center"/>
    </xf>
    <xf numFmtId="4" fontId="2" fillId="7" borderId="13" xfId="0" applyNumberFormat="1" applyFont="1" applyFill="1" applyBorder="1" applyAlignment="1">
      <alignment horizontal="center" vertical="center"/>
    </xf>
    <xf numFmtId="4" fontId="4" fillId="0" borderId="13" xfId="2" applyNumberFormat="1" applyFont="1" applyBorder="1" applyAlignment="1">
      <alignment horizontal="center" vertical="center" wrapText="1"/>
    </xf>
    <xf numFmtId="0" fontId="2" fillId="0" borderId="13" xfId="0" applyFont="1" applyBorder="1" applyAlignment="1">
      <alignment vertical="center" wrapText="1"/>
    </xf>
    <xf numFmtId="0" fontId="3" fillId="0" borderId="13" xfId="0" applyFont="1" applyBorder="1" applyAlignment="1">
      <alignment vertical="center" wrapText="1"/>
    </xf>
    <xf numFmtId="0" fontId="2" fillId="0" borderId="13" xfId="0" applyFont="1" applyFill="1" applyBorder="1" applyAlignment="1">
      <alignment horizontal="justify" vertical="center" wrapText="1"/>
    </xf>
    <xf numFmtId="4" fontId="2" fillId="0" borderId="13" xfId="0" applyNumberFormat="1" applyFont="1" applyFill="1" applyBorder="1" applyAlignment="1">
      <alignment horizontal="center" vertical="center" wrapText="1"/>
    </xf>
    <xf numFmtId="0" fontId="2" fillId="0" borderId="13" xfId="0" applyFont="1" applyFill="1" applyBorder="1" applyAlignment="1">
      <alignment horizontal="right" vertical="center" wrapText="1"/>
    </xf>
    <xf numFmtId="4" fontId="2" fillId="7" borderId="14" xfId="0" applyNumberFormat="1" applyFont="1" applyFill="1" applyBorder="1" applyAlignment="1">
      <alignment horizontal="center" vertical="center" wrapText="1"/>
    </xf>
    <xf numFmtId="4" fontId="4" fillId="4" borderId="14" xfId="2" applyNumberFormat="1" applyFont="1" applyFill="1" applyBorder="1" applyAlignment="1">
      <alignment horizontal="center" vertical="center"/>
    </xf>
    <xf numFmtId="4" fontId="4" fillId="0" borderId="14" xfId="2" applyNumberFormat="1" applyFont="1" applyBorder="1" applyAlignment="1">
      <alignment horizontal="center" vertical="center"/>
    </xf>
    <xf numFmtId="4" fontId="2" fillId="4" borderId="14" xfId="2" applyNumberFormat="1" applyFont="1" applyFill="1" applyBorder="1" applyAlignment="1">
      <alignment horizontal="center" vertical="center"/>
    </xf>
    <xf numFmtId="4" fontId="2" fillId="7" borderId="14" xfId="2" applyNumberFormat="1" applyFont="1" applyFill="1" applyBorder="1" applyAlignment="1">
      <alignment horizontal="center" vertical="center"/>
    </xf>
    <xf numFmtId="4" fontId="2" fillId="0" borderId="14" xfId="0" applyNumberFormat="1" applyFont="1" applyFill="1" applyBorder="1" applyAlignment="1">
      <alignment horizontal="center" vertical="center" wrapText="1"/>
    </xf>
    <xf numFmtId="4" fontId="4" fillId="6" borderId="14" xfId="2" applyNumberFormat="1" applyFont="1" applyFill="1" applyBorder="1" applyAlignment="1">
      <alignment horizontal="center" vertical="center"/>
    </xf>
    <xf numFmtId="0" fontId="7" fillId="0" borderId="1" xfId="0" applyFont="1" applyBorder="1" applyAlignment="1">
      <alignment vertical="center"/>
    </xf>
    <xf numFmtId="0" fontId="7" fillId="0" borderId="0" xfId="0" applyFont="1" applyAlignment="1">
      <alignment vertical="center"/>
    </xf>
    <xf numFmtId="0" fontId="7" fillId="0" borderId="7" xfId="0" applyFont="1" applyBorder="1" applyAlignment="1">
      <alignment vertical="center"/>
    </xf>
    <xf numFmtId="0" fontId="7" fillId="0" borderId="0" xfId="0" applyFont="1" applyBorder="1" applyAlignment="1">
      <alignment horizontal="center" vertical="center"/>
    </xf>
    <xf numFmtId="0" fontId="7" fillId="0" borderId="7" xfId="0" applyFont="1" applyBorder="1" applyAlignment="1">
      <alignment horizontal="left" vertical="center"/>
    </xf>
    <xf numFmtId="0" fontId="7" fillId="0" borderId="0" xfId="0" applyFont="1" applyAlignment="1">
      <alignment horizontal="left" vertical="center"/>
    </xf>
    <xf numFmtId="0" fontId="7" fillId="0" borderId="7" xfId="0" applyFont="1" applyBorder="1"/>
    <xf numFmtId="0" fontId="7" fillId="0" borderId="0" xfId="0" applyFont="1" applyBorder="1" applyAlignment="1">
      <alignment vertical="center"/>
    </xf>
    <xf numFmtId="0" fontId="7" fillId="0" borderId="0" xfId="0" applyFont="1" applyBorder="1" applyAlignment="1">
      <alignment horizontal="center"/>
    </xf>
    <xf numFmtId="4" fontId="7" fillId="0" borderId="19" xfId="0" applyNumberFormat="1" applyFont="1" applyBorder="1" applyAlignment="1">
      <alignment horizontal="right"/>
    </xf>
    <xf numFmtId="0" fontId="7" fillId="0" borderId="0" xfId="0" applyFont="1"/>
    <xf numFmtId="0" fontId="2" fillId="0" borderId="1" xfId="0" applyFont="1" applyBorder="1" applyAlignment="1">
      <alignment horizontal="center"/>
    </xf>
    <xf numFmtId="0" fontId="2" fillId="0" borderId="2" xfId="0" applyFont="1" applyBorder="1" applyAlignment="1">
      <alignment horizontal="center"/>
    </xf>
    <xf numFmtId="14" fontId="4" fillId="0" borderId="3" xfId="0" applyNumberFormat="1" applyFont="1" applyBorder="1" applyAlignment="1">
      <alignment horizontal="center" wrapText="1"/>
    </xf>
    <xf numFmtId="0" fontId="2" fillId="0" borderId="18" xfId="0" applyFont="1" applyBorder="1" applyAlignment="1">
      <alignment horizontal="center" vertical="center"/>
    </xf>
    <xf numFmtId="0" fontId="2" fillId="0" borderId="17" xfId="0" applyFont="1" applyBorder="1" applyAlignment="1">
      <alignment horizontal="center" vertical="center" wrapText="1"/>
    </xf>
    <xf numFmtId="0" fontId="7" fillId="0" borderId="0" xfId="0" applyFont="1" applyBorder="1"/>
    <xf numFmtId="0" fontId="7" fillId="0" borderId="7" xfId="0" applyFont="1" applyBorder="1" applyAlignment="1">
      <alignment horizontal="center" vertical="center"/>
    </xf>
    <xf numFmtId="0" fontId="2" fillId="3" borderId="13" xfId="0" applyFont="1" applyFill="1" applyBorder="1" applyAlignment="1">
      <alignment horizontal="center" vertical="center"/>
    </xf>
    <xf numFmtId="0" fontId="2" fillId="3" borderId="13" xfId="0" applyFont="1" applyFill="1" applyBorder="1" applyAlignment="1">
      <alignment horizontal="center" vertical="center" wrapText="1"/>
    </xf>
    <xf numFmtId="4" fontId="2" fillId="3" borderId="14" xfId="0" applyNumberFormat="1" applyFont="1" applyFill="1" applyBorder="1" applyAlignment="1">
      <alignment horizontal="center" vertical="center"/>
    </xf>
    <xf numFmtId="0" fontId="7" fillId="0" borderId="0" xfId="0" applyFont="1" applyAlignment="1">
      <alignment horizontal="center" vertical="center"/>
    </xf>
    <xf numFmtId="4" fontId="2" fillId="4" borderId="13" xfId="0" applyNumberFormat="1" applyFont="1" applyFill="1" applyBorder="1" applyAlignment="1">
      <alignment horizontal="center" vertical="center" wrapText="1"/>
    </xf>
    <xf numFmtId="4" fontId="2" fillId="4" borderId="14" xfId="0" applyNumberFormat="1" applyFont="1" applyFill="1" applyBorder="1" applyAlignment="1">
      <alignment horizontal="center" vertical="center" wrapText="1"/>
    </xf>
    <xf numFmtId="0" fontId="2" fillId="5" borderId="13" xfId="0" applyFont="1" applyFill="1" applyBorder="1" applyAlignment="1">
      <alignment horizontal="left" vertical="center" wrapText="1"/>
    </xf>
    <xf numFmtId="0" fontId="2" fillId="5" borderId="13" xfId="0" applyFont="1" applyFill="1" applyBorder="1" applyAlignment="1">
      <alignment horizontal="left" vertical="center"/>
    </xf>
    <xf numFmtId="4" fontId="2" fillId="5" borderId="13" xfId="0" applyNumberFormat="1" applyFont="1" applyFill="1" applyBorder="1" applyAlignment="1">
      <alignment horizontal="center" vertical="center" wrapText="1"/>
    </xf>
    <xf numFmtId="4" fontId="2" fillId="5" borderId="14" xfId="0" applyNumberFormat="1" applyFont="1" applyFill="1" applyBorder="1" applyAlignment="1">
      <alignment horizontal="center" vertical="center" wrapText="1"/>
    </xf>
    <xf numFmtId="0" fontId="4" fillId="0" borderId="13" xfId="0" applyFont="1" applyBorder="1" applyAlignment="1">
      <alignment vertical="center"/>
    </xf>
    <xf numFmtId="4" fontId="4" fillId="0" borderId="13" xfId="0" applyNumberFormat="1" applyFont="1" applyBorder="1" applyAlignment="1">
      <alignment horizontal="center" vertical="center" wrapText="1"/>
    </xf>
    <xf numFmtId="4" fontId="4" fillId="0" borderId="14" xfId="1" applyNumberFormat="1" applyFont="1" applyBorder="1" applyAlignment="1">
      <alignment horizontal="center" vertical="center"/>
    </xf>
    <xf numFmtId="0" fontId="4" fillId="5" borderId="13" xfId="0" applyFont="1" applyFill="1" applyBorder="1" applyAlignment="1">
      <alignment horizontal="center" vertical="center" wrapText="1"/>
    </xf>
    <xf numFmtId="0" fontId="2" fillId="5" borderId="13" xfId="0" applyFont="1" applyFill="1" applyBorder="1" applyAlignment="1">
      <alignment vertical="center" wrapText="1"/>
    </xf>
    <xf numFmtId="4" fontId="4" fillId="5" borderId="13" xfId="0" applyNumberFormat="1" applyFont="1" applyFill="1" applyBorder="1" applyAlignment="1">
      <alignment horizontal="center" vertical="center"/>
    </xf>
    <xf numFmtId="0" fontId="2" fillId="0" borderId="13" xfId="0" applyFont="1" applyBorder="1" applyAlignment="1">
      <alignment horizontal="center" vertical="center" wrapText="1"/>
    </xf>
    <xf numFmtId="0" fontId="4" fillId="0" borderId="13" xfId="0" applyFont="1" applyBorder="1" applyAlignment="1">
      <alignment horizontal="center" vertical="center" wrapText="1"/>
    </xf>
    <xf numFmtId="0" fontId="10" fillId="0" borderId="13" xfId="0" applyFont="1" applyBorder="1" applyAlignment="1">
      <alignment horizontal="left" vertical="center" wrapText="1"/>
    </xf>
    <xf numFmtId="0" fontId="4" fillId="4" borderId="13" xfId="0" applyFont="1" applyFill="1" applyBorder="1" applyAlignment="1">
      <alignment horizontal="center" vertical="center" wrapText="1"/>
    </xf>
    <xf numFmtId="3" fontId="4" fillId="0" borderId="13" xfId="0" applyNumberFormat="1" applyFont="1" applyBorder="1" applyAlignment="1">
      <alignment horizontal="center" vertical="center"/>
    </xf>
    <xf numFmtId="3" fontId="4" fillId="0" borderId="13" xfId="0" applyNumberFormat="1" applyFont="1" applyBorder="1" applyAlignment="1">
      <alignment horizontal="justify" vertical="center" wrapText="1"/>
    </xf>
    <xf numFmtId="0" fontId="6" fillId="0" borderId="13" xfId="0" applyFont="1" applyBorder="1" applyAlignment="1">
      <alignment horizontal="left" vertical="center" wrapText="1"/>
    </xf>
    <xf numFmtId="4" fontId="4" fillId="0" borderId="14" xfId="0" applyNumberFormat="1" applyFont="1" applyBorder="1" applyAlignment="1">
      <alignment horizontal="center" vertical="center"/>
    </xf>
    <xf numFmtId="0" fontId="2" fillId="7" borderId="13" xfId="0" applyFont="1" applyFill="1" applyBorder="1" applyAlignment="1">
      <alignment horizontal="center" vertical="center" wrapText="1"/>
    </xf>
    <xf numFmtId="0" fontId="7" fillId="0" borderId="7" xfId="0" applyFont="1" applyFill="1" applyBorder="1"/>
    <xf numFmtId="0" fontId="7" fillId="0" borderId="0" xfId="0" applyFont="1" applyFill="1"/>
    <xf numFmtId="0" fontId="4" fillId="0" borderId="13" xfId="0" applyFont="1" applyFill="1" applyBorder="1" applyAlignment="1">
      <alignment horizontal="left" vertical="center" wrapText="1"/>
    </xf>
    <xf numFmtId="0" fontId="2" fillId="0" borderId="13" xfId="0" applyFont="1" applyBorder="1" applyAlignment="1">
      <alignment horizontal="left" vertical="center"/>
    </xf>
    <xf numFmtId="4" fontId="2" fillId="0" borderId="14" xfId="0" applyNumberFormat="1" applyFont="1" applyBorder="1" applyAlignment="1">
      <alignment horizontal="center" vertical="center"/>
    </xf>
    <xf numFmtId="4" fontId="7" fillId="0" borderId="14" xfId="0" applyNumberFormat="1" applyFont="1" applyBorder="1" applyAlignment="1">
      <alignment horizontal="center" vertical="center"/>
    </xf>
    <xf numFmtId="0" fontId="7" fillId="0" borderId="4" xfId="0" applyFont="1" applyBorder="1" applyAlignment="1">
      <alignment vertical="center"/>
    </xf>
    <xf numFmtId="0" fontId="2" fillId="2" borderId="15" xfId="0" applyFont="1" applyFill="1" applyBorder="1" applyAlignment="1">
      <alignment vertical="center"/>
    </xf>
    <xf numFmtId="0" fontId="2" fillId="2" borderId="15" xfId="0" applyFont="1" applyFill="1" applyBorder="1" applyAlignment="1">
      <alignment horizontal="center" vertical="center"/>
    </xf>
    <xf numFmtId="4" fontId="2" fillId="2" borderId="16" xfId="0" applyNumberFormat="1" applyFont="1" applyFill="1" applyBorder="1" applyAlignment="1">
      <alignment horizontal="center" vertical="center"/>
    </xf>
    <xf numFmtId="0" fontId="7" fillId="0" borderId="0" xfId="0" applyFont="1" applyAlignment="1">
      <alignment horizontal="center"/>
    </xf>
    <xf numFmtId="4" fontId="7" fillId="0" borderId="0" xfId="0" applyNumberFormat="1" applyFont="1" applyAlignment="1">
      <alignment horizontal="right"/>
    </xf>
    <xf numFmtId="0" fontId="2" fillId="2" borderId="15" xfId="0" applyFont="1" applyFill="1" applyBorder="1" applyAlignment="1">
      <alignment horizontal="right"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7" fillId="0" borderId="1"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7" fillId="0" borderId="7" xfId="0" applyFont="1" applyBorder="1" applyAlignment="1">
      <alignment horizontal="center"/>
    </xf>
    <xf numFmtId="0" fontId="7" fillId="0" borderId="0" xfId="0" applyFont="1" applyBorder="1" applyAlignment="1">
      <alignment horizontal="center"/>
    </xf>
    <xf numFmtId="0" fontId="7" fillId="0" borderId="19" xfId="0" applyFont="1" applyBorder="1" applyAlignment="1">
      <alignment horizontal="center"/>
    </xf>
    <xf numFmtId="0" fontId="7" fillId="0" borderId="11" xfId="0" applyFont="1" applyBorder="1" applyAlignment="1">
      <alignment horizontal="center"/>
    </xf>
    <xf numFmtId="0" fontId="7" fillId="0" borderId="12" xfId="0" applyFont="1" applyBorder="1" applyAlignment="1">
      <alignment horizontal="center"/>
    </xf>
    <xf numFmtId="0" fontId="7" fillId="0" borderId="20" xfId="0" applyFont="1" applyBorder="1" applyAlignment="1">
      <alignment horizontal="center"/>
    </xf>
    <xf numFmtId="0" fontId="7" fillId="0" borderId="8" xfId="0" applyFont="1" applyBorder="1" applyAlignment="1">
      <alignment horizontal="center" vertical="center"/>
    </xf>
    <xf numFmtId="0" fontId="2" fillId="0" borderId="9"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9" fillId="2" borderId="4" xfId="0" applyFont="1" applyFill="1" applyBorder="1" applyAlignment="1">
      <alignment horizontal="left" vertical="center"/>
    </xf>
    <xf numFmtId="0" fontId="9" fillId="2" borderId="5" xfId="0" applyFont="1" applyFill="1" applyBorder="1" applyAlignment="1">
      <alignment horizontal="left" vertical="center"/>
    </xf>
    <xf numFmtId="0" fontId="9" fillId="2" borderId="6" xfId="0" applyFont="1" applyFill="1" applyBorder="1" applyAlignment="1">
      <alignment horizontal="left" vertical="center"/>
    </xf>
  </cellXfs>
  <cellStyles count="3">
    <cellStyle name="Comma 2" xfId="1"/>
    <cellStyle name="Comma 3"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347870</xdr:colOff>
      <xdr:row>0</xdr:row>
      <xdr:rowOff>140805</xdr:rowOff>
    </xdr:from>
    <xdr:ext cx="2244588" cy="495576"/>
    <xdr:pic>
      <xdr:nvPicPr>
        <xdr:cNvPr id="2" name="Picture 1">
          <a:extLst>
            <a:ext uri="{FF2B5EF4-FFF2-40B4-BE49-F238E27FC236}">
              <a16:creationId xmlns:a16="http://schemas.microsoft.com/office/drawing/2014/main" id="{2C18CB6E-8ADD-4450-89F1-708C7F5C545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69150" y="140805"/>
          <a:ext cx="2244588" cy="495576"/>
        </a:xfrm>
        <a:prstGeom prst="rect">
          <a:avLst/>
        </a:prstGeom>
        <a:noFill/>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1"/>
  <sheetViews>
    <sheetView tabSelected="1" view="pageBreakPreview" zoomScale="76" zoomScaleNormal="76" zoomScaleSheetLayoutView="76" workbookViewId="0">
      <selection activeCell="D15" sqref="D15"/>
    </sheetView>
  </sheetViews>
  <sheetFormatPr defaultColWidth="9.54296875" defaultRowHeight="14"/>
  <cols>
    <col min="1" max="1" width="1.08984375" style="48" customWidth="1"/>
    <col min="2" max="2" width="9.54296875" style="39" customWidth="1"/>
    <col min="3" max="3" width="82.1796875" style="39" customWidth="1"/>
    <col min="4" max="4" width="13" style="48" customWidth="1"/>
    <col min="5" max="6" width="17.08984375" style="91" customWidth="1"/>
    <col min="7" max="7" width="20.453125" style="92" customWidth="1"/>
    <col min="8" max="16384" width="9.54296875" style="48"/>
  </cols>
  <sheetData>
    <row r="1" spans="1:7" s="39" customFormat="1">
      <c r="A1" s="38"/>
      <c r="B1" s="104" t="s">
        <v>0</v>
      </c>
      <c r="C1" s="105"/>
      <c r="D1" s="106"/>
      <c r="E1" s="110"/>
      <c r="F1" s="111"/>
      <c r="G1" s="112"/>
    </row>
    <row r="2" spans="1:7" s="39" customFormat="1" ht="14.5" thickBot="1">
      <c r="A2" s="40"/>
      <c r="B2" s="107"/>
      <c r="C2" s="108"/>
      <c r="D2" s="109"/>
      <c r="E2" s="113"/>
      <c r="F2" s="114"/>
      <c r="G2" s="115"/>
    </row>
    <row r="3" spans="1:7" s="39" customFormat="1" ht="14.5" thickBot="1">
      <c r="A3" s="40"/>
      <c r="B3" s="119"/>
      <c r="C3" s="119"/>
      <c r="D3" s="41"/>
      <c r="E3" s="113"/>
      <c r="F3" s="114"/>
      <c r="G3" s="115"/>
    </row>
    <row r="4" spans="1:7" s="43" customFormat="1" ht="16" thickBot="1">
      <c r="A4" s="42"/>
      <c r="B4" s="120" t="s">
        <v>1</v>
      </c>
      <c r="C4" s="121"/>
      <c r="D4" s="122"/>
      <c r="E4" s="116"/>
      <c r="F4" s="117"/>
      <c r="G4" s="118"/>
    </row>
    <row r="5" spans="1:7" s="43" customFormat="1" ht="18.5" thickBot="1">
      <c r="A5" s="42"/>
      <c r="B5" s="123" t="s">
        <v>2</v>
      </c>
      <c r="C5" s="124"/>
      <c r="D5" s="124"/>
      <c r="E5" s="124"/>
      <c r="F5" s="124"/>
      <c r="G5" s="125"/>
    </row>
    <row r="6" spans="1:7" ht="14.5" thickBot="1">
      <c r="A6" s="44"/>
      <c r="B6" s="41"/>
      <c r="C6" s="45"/>
      <c r="D6" s="46"/>
      <c r="E6" s="46"/>
      <c r="F6" s="46"/>
      <c r="G6" s="47"/>
    </row>
    <row r="7" spans="1:7" ht="15.5">
      <c r="A7" s="44"/>
      <c r="B7" s="94" t="s">
        <v>3</v>
      </c>
      <c r="C7" s="95"/>
      <c r="D7" s="95"/>
      <c r="E7" s="49" t="s">
        <v>4</v>
      </c>
      <c r="F7" s="50"/>
      <c r="G7" s="51"/>
    </row>
    <row r="8" spans="1:7" ht="15.5">
      <c r="A8" s="44"/>
      <c r="B8" s="96"/>
      <c r="C8" s="97"/>
      <c r="D8" s="97"/>
      <c r="E8" s="52" t="s">
        <v>5</v>
      </c>
      <c r="F8" s="100" t="s">
        <v>6</v>
      </c>
      <c r="G8" s="101"/>
    </row>
    <row r="9" spans="1:7" ht="16" thickBot="1">
      <c r="A9" s="44"/>
      <c r="B9" s="98"/>
      <c r="C9" s="99"/>
      <c r="D9" s="99"/>
      <c r="E9" s="53" t="s">
        <v>7</v>
      </c>
      <c r="F9" s="102" t="s">
        <v>8</v>
      </c>
      <c r="G9" s="103"/>
    </row>
    <row r="10" spans="1:7">
      <c r="A10" s="44"/>
      <c r="B10" s="45"/>
      <c r="C10" s="45"/>
      <c r="D10" s="54"/>
      <c r="E10" s="46"/>
      <c r="F10" s="46"/>
      <c r="G10" s="47"/>
    </row>
    <row r="11" spans="1:7" s="59" customFormat="1" ht="15.5">
      <c r="A11" s="55"/>
      <c r="B11" s="56" t="s">
        <v>9</v>
      </c>
      <c r="C11" s="57" t="s">
        <v>10</v>
      </c>
      <c r="D11" s="56" t="s">
        <v>11</v>
      </c>
      <c r="E11" s="56" t="s">
        <v>12</v>
      </c>
      <c r="F11" s="56" t="s">
        <v>13</v>
      </c>
      <c r="G11" s="58" t="s">
        <v>14</v>
      </c>
    </row>
    <row r="12" spans="1:7" ht="15.5">
      <c r="A12" s="44"/>
      <c r="B12" s="1"/>
      <c r="C12" s="1" t="s">
        <v>15</v>
      </c>
      <c r="D12" s="60"/>
      <c r="E12" s="60"/>
      <c r="F12" s="60"/>
      <c r="G12" s="61"/>
    </row>
    <row r="13" spans="1:7" ht="15.5">
      <c r="A13" s="44"/>
      <c r="B13" s="62"/>
      <c r="C13" s="63" t="s">
        <v>16</v>
      </c>
      <c r="D13" s="64"/>
      <c r="E13" s="64"/>
      <c r="F13" s="64"/>
      <c r="G13" s="65"/>
    </row>
    <row r="14" spans="1:7" ht="15.5">
      <c r="A14" s="44"/>
      <c r="B14" s="66"/>
      <c r="C14" s="4" t="s">
        <v>91</v>
      </c>
      <c r="D14" s="67" t="s">
        <v>54</v>
      </c>
      <c r="E14" s="5">
        <v>1</v>
      </c>
      <c r="F14" s="5"/>
      <c r="G14" s="68"/>
    </row>
    <row r="15" spans="1:7" ht="15.5">
      <c r="A15" s="44"/>
      <c r="B15" s="69"/>
      <c r="C15" s="70" t="s">
        <v>17</v>
      </c>
      <c r="D15" s="71"/>
      <c r="E15" s="71"/>
      <c r="F15" s="71"/>
      <c r="G15" s="68"/>
    </row>
    <row r="16" spans="1:7" ht="15.5">
      <c r="A16" s="44"/>
      <c r="B16" s="72" t="s">
        <v>18</v>
      </c>
      <c r="C16" s="2" t="s">
        <v>19</v>
      </c>
      <c r="D16" s="5"/>
      <c r="E16" s="5"/>
      <c r="F16" s="5"/>
      <c r="G16" s="68"/>
    </row>
    <row r="17" spans="1:7" ht="46.5">
      <c r="A17" s="44"/>
      <c r="B17" s="73"/>
      <c r="C17" s="13" t="s">
        <v>61</v>
      </c>
      <c r="D17" s="5" t="s">
        <v>20</v>
      </c>
      <c r="E17" s="5">
        <f>0.69*60*0.8</f>
        <v>33.119999999999997</v>
      </c>
      <c r="F17" s="5"/>
      <c r="G17" s="68"/>
    </row>
    <row r="18" spans="1:7" ht="15.5">
      <c r="A18" s="44"/>
      <c r="B18" s="72" t="s">
        <v>21</v>
      </c>
      <c r="C18" s="2" t="s">
        <v>22</v>
      </c>
      <c r="D18" s="5"/>
      <c r="E18" s="5"/>
      <c r="F18" s="5"/>
      <c r="G18" s="68"/>
    </row>
    <row r="19" spans="1:7" ht="77.5">
      <c r="A19" s="44"/>
      <c r="B19" s="73"/>
      <c r="C19" s="13" t="s">
        <v>62</v>
      </c>
      <c r="D19" s="5" t="s">
        <v>20</v>
      </c>
      <c r="E19" s="5">
        <f>15*6*0.4</f>
        <v>36</v>
      </c>
      <c r="F19" s="5"/>
      <c r="G19" s="68"/>
    </row>
    <row r="20" spans="1:7" ht="15.5">
      <c r="A20" s="44"/>
      <c r="B20" s="72" t="s">
        <v>23</v>
      </c>
      <c r="C20" s="2" t="s">
        <v>24</v>
      </c>
      <c r="D20" s="5"/>
      <c r="E20" s="5"/>
      <c r="F20" s="5"/>
      <c r="G20" s="68"/>
    </row>
    <row r="21" spans="1:7" ht="31">
      <c r="A21" s="44"/>
      <c r="B21" s="73"/>
      <c r="C21" s="74" t="s">
        <v>63</v>
      </c>
      <c r="D21" s="5"/>
      <c r="E21" s="5"/>
      <c r="F21" s="5"/>
      <c r="G21" s="68"/>
    </row>
    <row r="22" spans="1:7" ht="15" customHeight="1">
      <c r="A22" s="44"/>
      <c r="B22" s="73"/>
      <c r="C22" s="13" t="s">
        <v>25</v>
      </c>
      <c r="D22" s="5" t="s">
        <v>20</v>
      </c>
      <c r="E22" s="5">
        <f>60*0.6*0.05</f>
        <v>1.8</v>
      </c>
      <c r="F22" s="5"/>
      <c r="G22" s="68"/>
    </row>
    <row r="23" spans="1:7" ht="15.5">
      <c r="A23" s="44"/>
      <c r="B23" s="73"/>
      <c r="C23" s="3" t="s">
        <v>26</v>
      </c>
      <c r="D23" s="5" t="s">
        <v>20</v>
      </c>
      <c r="E23" s="5">
        <f>0.6*0.1*60</f>
        <v>3.5999999999999996</v>
      </c>
      <c r="F23" s="5"/>
      <c r="G23" s="68"/>
    </row>
    <row r="24" spans="1:7" ht="31">
      <c r="A24" s="44"/>
      <c r="B24" s="73"/>
      <c r="C24" s="13" t="s">
        <v>27</v>
      </c>
      <c r="D24" s="5" t="s">
        <v>20</v>
      </c>
      <c r="E24" s="5">
        <f>2*(1.5*1.5*0.23)</f>
        <v>1.0350000000000001</v>
      </c>
      <c r="F24" s="5"/>
      <c r="G24" s="68"/>
    </row>
    <row r="25" spans="1:7" ht="46.5">
      <c r="A25" s="44"/>
      <c r="B25" s="73"/>
      <c r="C25" s="13" t="s">
        <v>90</v>
      </c>
      <c r="D25" s="5" t="s">
        <v>20</v>
      </c>
      <c r="E25" s="5">
        <f>10*6*0.15</f>
        <v>9</v>
      </c>
      <c r="F25" s="5"/>
      <c r="G25" s="68"/>
    </row>
    <row r="26" spans="1:7" ht="15.5">
      <c r="A26" s="44"/>
      <c r="B26" s="18"/>
      <c r="C26" s="4"/>
      <c r="D26" s="5"/>
      <c r="E26" s="6"/>
      <c r="F26" s="6"/>
      <c r="G26" s="68"/>
    </row>
    <row r="27" spans="1:7" ht="15.5">
      <c r="A27" s="44"/>
      <c r="B27" s="16" t="s">
        <v>43</v>
      </c>
      <c r="C27" s="27" t="s">
        <v>65</v>
      </c>
      <c r="D27" s="5"/>
      <c r="E27" s="6"/>
      <c r="F27" s="6"/>
      <c r="G27" s="68"/>
    </row>
    <row r="28" spans="1:7" ht="46.5">
      <c r="A28" s="44"/>
      <c r="B28" s="18" t="s">
        <v>66</v>
      </c>
      <c r="C28" s="4" t="s">
        <v>67</v>
      </c>
      <c r="D28" s="5" t="s">
        <v>29</v>
      </c>
      <c r="E28" s="6">
        <v>23</v>
      </c>
      <c r="F28" s="6"/>
      <c r="G28" s="68"/>
    </row>
    <row r="29" spans="1:7" ht="15.5">
      <c r="A29" s="44"/>
      <c r="B29" s="22"/>
      <c r="C29" s="21" t="s">
        <v>28</v>
      </c>
      <c r="D29" s="20"/>
      <c r="E29" s="20"/>
      <c r="F29" s="20"/>
      <c r="G29" s="31"/>
    </row>
    <row r="30" spans="1:7" ht="15.5">
      <c r="A30" s="44"/>
      <c r="B30" s="17"/>
      <c r="C30" s="7" t="s">
        <v>52</v>
      </c>
      <c r="D30" s="8"/>
      <c r="E30" s="9"/>
      <c r="F30" s="9"/>
      <c r="G30" s="32"/>
    </row>
    <row r="31" spans="1:7" ht="15.5">
      <c r="A31" s="44"/>
      <c r="B31" s="16" t="s">
        <v>18</v>
      </c>
      <c r="C31" s="10" t="s">
        <v>55</v>
      </c>
      <c r="D31" s="11"/>
      <c r="E31" s="6"/>
      <c r="F31" s="6"/>
      <c r="G31" s="33"/>
    </row>
    <row r="32" spans="1:7" ht="15.5">
      <c r="A32" s="44"/>
      <c r="B32" s="18"/>
      <c r="C32" s="10" t="s">
        <v>89</v>
      </c>
      <c r="D32" s="11"/>
      <c r="E32" s="6"/>
      <c r="F32" s="6"/>
      <c r="G32" s="33"/>
    </row>
    <row r="33" spans="1:7" ht="15.5">
      <c r="A33" s="44"/>
      <c r="B33" s="18"/>
      <c r="C33" s="4" t="s">
        <v>56</v>
      </c>
      <c r="D33" s="5" t="s">
        <v>35</v>
      </c>
      <c r="E33" s="6">
        <v>150</v>
      </c>
      <c r="F33" s="6"/>
      <c r="G33" s="68"/>
    </row>
    <row r="34" spans="1:7" ht="15.5">
      <c r="A34" s="44"/>
      <c r="B34" s="22"/>
      <c r="C34" s="21" t="s">
        <v>30</v>
      </c>
      <c r="D34" s="20"/>
      <c r="E34" s="20"/>
      <c r="F34" s="20"/>
      <c r="G34" s="31"/>
    </row>
    <row r="35" spans="1:7" ht="15.5">
      <c r="A35" s="44"/>
      <c r="B35" s="18"/>
      <c r="C35" s="4"/>
      <c r="D35" s="11"/>
      <c r="E35" s="6"/>
      <c r="F35" s="6"/>
      <c r="G35" s="33"/>
    </row>
    <row r="36" spans="1:7" ht="15.5">
      <c r="A36" s="44"/>
      <c r="B36" s="75"/>
      <c r="C36" s="7" t="s">
        <v>31</v>
      </c>
      <c r="D36" s="8"/>
      <c r="E36" s="9"/>
      <c r="F36" s="9"/>
      <c r="G36" s="32"/>
    </row>
    <row r="37" spans="1:7" ht="15.5">
      <c r="A37" s="44"/>
      <c r="B37" s="72" t="s">
        <v>18</v>
      </c>
      <c r="C37" s="10" t="s">
        <v>32</v>
      </c>
      <c r="D37" s="5"/>
      <c r="E37" s="6"/>
      <c r="F37" s="6"/>
      <c r="G37" s="33"/>
    </row>
    <row r="38" spans="1:7" ht="15.5">
      <c r="A38" s="44"/>
      <c r="B38" s="73"/>
      <c r="C38" s="10" t="s">
        <v>33</v>
      </c>
      <c r="D38" s="5"/>
      <c r="E38" s="6"/>
      <c r="F38" s="6"/>
      <c r="G38" s="33"/>
    </row>
    <row r="39" spans="1:7" ht="31">
      <c r="A39" s="44"/>
      <c r="B39" s="73"/>
      <c r="C39" s="10" t="s">
        <v>88</v>
      </c>
      <c r="D39" s="5"/>
      <c r="E39" s="6"/>
      <c r="F39" s="6"/>
      <c r="G39" s="33"/>
    </row>
    <row r="40" spans="1:7" ht="15.5">
      <c r="A40" s="44"/>
      <c r="B40" s="73"/>
      <c r="C40" s="10" t="s">
        <v>64</v>
      </c>
      <c r="D40" s="5"/>
      <c r="E40" s="6"/>
      <c r="F40" s="6"/>
      <c r="G40" s="33"/>
    </row>
    <row r="41" spans="1:7" ht="30" customHeight="1">
      <c r="A41" s="44"/>
      <c r="B41" s="76" t="s">
        <v>34</v>
      </c>
      <c r="C41" s="77" t="s">
        <v>97</v>
      </c>
      <c r="D41" s="5" t="s">
        <v>35</v>
      </c>
      <c r="E41" s="5">
        <f>(17.2*4*2)+(7.1*4*2)</f>
        <v>194.39999999999998</v>
      </c>
      <c r="F41" s="5"/>
      <c r="G41" s="68"/>
    </row>
    <row r="42" spans="1:7" ht="15.5">
      <c r="A42" s="44"/>
      <c r="B42" s="76" t="s">
        <v>36</v>
      </c>
      <c r="C42" s="77" t="s">
        <v>87</v>
      </c>
      <c r="D42" s="5" t="s">
        <v>35</v>
      </c>
      <c r="E42" s="5">
        <f>30*0.5</f>
        <v>15</v>
      </c>
      <c r="F42" s="5"/>
      <c r="G42" s="68"/>
    </row>
    <row r="43" spans="1:7" ht="15.5">
      <c r="A43" s="44"/>
      <c r="B43" s="76" t="s">
        <v>37</v>
      </c>
      <c r="C43" s="77" t="s">
        <v>57</v>
      </c>
      <c r="D43" s="5" t="s">
        <v>35</v>
      </c>
      <c r="E43" s="5">
        <f>45.4*0.5</f>
        <v>22.7</v>
      </c>
      <c r="F43" s="5"/>
      <c r="G43" s="68"/>
    </row>
    <row r="44" spans="1:7" ht="15.5">
      <c r="A44" s="44"/>
      <c r="B44" s="76"/>
      <c r="C44" s="4" t="s">
        <v>98</v>
      </c>
      <c r="D44" s="5" t="s">
        <v>60</v>
      </c>
      <c r="E44" s="6">
        <v>1</v>
      </c>
      <c r="F44" s="5"/>
      <c r="G44" s="68"/>
    </row>
    <row r="45" spans="1:7" ht="15.5">
      <c r="A45" s="44"/>
      <c r="B45" s="72" t="s">
        <v>21</v>
      </c>
      <c r="C45" s="10" t="s">
        <v>58</v>
      </c>
      <c r="D45" s="5"/>
      <c r="E45" s="6"/>
      <c r="F45" s="6"/>
      <c r="G45" s="33"/>
    </row>
    <row r="46" spans="1:7" ht="15.65" customHeight="1">
      <c r="A46" s="44"/>
      <c r="B46" s="73"/>
      <c r="C46" s="78" t="s">
        <v>38</v>
      </c>
      <c r="D46" s="5"/>
      <c r="E46" s="5"/>
      <c r="F46" s="5"/>
      <c r="G46" s="79"/>
    </row>
    <row r="47" spans="1:7" ht="15.5">
      <c r="A47" s="44"/>
      <c r="B47" s="66"/>
      <c r="C47" s="4" t="s">
        <v>92</v>
      </c>
      <c r="D47" s="5" t="s">
        <v>29</v>
      </c>
      <c r="E47" s="5">
        <f>(14.4+5.7)*2</f>
        <v>40.200000000000003</v>
      </c>
      <c r="F47" s="5"/>
      <c r="G47" s="68"/>
    </row>
    <row r="48" spans="1:7" ht="15.5">
      <c r="A48" s="44"/>
      <c r="B48" s="73"/>
      <c r="C48" s="4" t="s">
        <v>68</v>
      </c>
      <c r="D48" s="5" t="s">
        <v>29</v>
      </c>
      <c r="E48" s="6">
        <v>90</v>
      </c>
      <c r="F48" s="6"/>
      <c r="G48" s="68"/>
    </row>
    <row r="49" spans="1:7" ht="15.5">
      <c r="A49" s="44"/>
      <c r="B49" s="66"/>
      <c r="C49" s="4" t="s">
        <v>93</v>
      </c>
      <c r="D49" s="5" t="s">
        <v>29</v>
      </c>
      <c r="E49" s="5">
        <f>2*14*2</f>
        <v>56</v>
      </c>
      <c r="F49" s="5"/>
      <c r="G49" s="68"/>
    </row>
    <row r="50" spans="1:7" ht="15.5">
      <c r="A50" s="44"/>
      <c r="B50" s="73"/>
      <c r="C50" s="4" t="s">
        <v>69</v>
      </c>
      <c r="D50" s="5" t="s">
        <v>29</v>
      </c>
      <c r="E50" s="6">
        <f>2*20*2</f>
        <v>80</v>
      </c>
      <c r="F50" s="6"/>
      <c r="G50" s="68"/>
    </row>
    <row r="51" spans="1:7" ht="15.5">
      <c r="A51" s="44"/>
      <c r="B51" s="73"/>
      <c r="C51" s="4" t="s">
        <v>94</v>
      </c>
      <c r="D51" s="5" t="s">
        <v>29</v>
      </c>
      <c r="E51" s="6">
        <v>80</v>
      </c>
      <c r="F51" s="6"/>
      <c r="G51" s="68"/>
    </row>
    <row r="52" spans="1:7" ht="15.5">
      <c r="A52" s="44"/>
      <c r="B52" s="73"/>
      <c r="C52" s="4" t="s">
        <v>70</v>
      </c>
      <c r="D52" s="5" t="s">
        <v>29</v>
      </c>
      <c r="E52" s="6">
        <f>2*22*2</f>
        <v>88</v>
      </c>
      <c r="F52" s="6"/>
      <c r="G52" s="68"/>
    </row>
    <row r="53" spans="1:7" ht="15.5">
      <c r="A53" s="44"/>
      <c r="B53" s="73"/>
      <c r="C53" s="4" t="s">
        <v>95</v>
      </c>
      <c r="D53" s="5" t="s">
        <v>29</v>
      </c>
      <c r="E53" s="6">
        <f>2*12*2</f>
        <v>48</v>
      </c>
      <c r="F53" s="6"/>
      <c r="G53" s="68"/>
    </row>
    <row r="54" spans="1:7" ht="15.5">
      <c r="A54" s="44"/>
      <c r="B54" s="72" t="s">
        <v>23</v>
      </c>
      <c r="C54" s="10" t="s">
        <v>86</v>
      </c>
      <c r="D54" s="5"/>
      <c r="E54" s="5"/>
      <c r="F54" s="5"/>
      <c r="G54" s="33"/>
    </row>
    <row r="55" spans="1:7" ht="15.5">
      <c r="A55" s="44"/>
      <c r="B55" s="73"/>
      <c r="C55" s="10" t="s">
        <v>85</v>
      </c>
      <c r="D55" s="5"/>
      <c r="E55" s="5"/>
      <c r="F55" s="5"/>
      <c r="G55" s="33"/>
    </row>
    <row r="56" spans="1:7" ht="15.5">
      <c r="A56" s="44"/>
      <c r="B56" s="73"/>
      <c r="C56" s="4" t="s">
        <v>84</v>
      </c>
      <c r="D56" s="5" t="s">
        <v>35</v>
      </c>
      <c r="E56" s="5">
        <f>16.2*8.2</f>
        <v>132.83999999999997</v>
      </c>
      <c r="F56" s="5"/>
      <c r="G56" s="68"/>
    </row>
    <row r="57" spans="1:7" ht="15.5">
      <c r="A57" s="44"/>
      <c r="B57" s="73"/>
      <c r="C57" s="4"/>
      <c r="D57" s="5"/>
      <c r="E57" s="5"/>
      <c r="F57" s="5"/>
      <c r="G57" s="79"/>
    </row>
    <row r="58" spans="1:7" ht="15.5">
      <c r="A58" s="44"/>
      <c r="B58" s="22"/>
      <c r="C58" s="21" t="s">
        <v>59</v>
      </c>
      <c r="D58" s="20"/>
      <c r="E58" s="20"/>
      <c r="F58" s="20"/>
      <c r="G58" s="31"/>
    </row>
    <row r="59" spans="1:7" ht="15.5">
      <c r="A59" s="44"/>
      <c r="B59" s="17"/>
      <c r="C59" s="7" t="s">
        <v>39</v>
      </c>
      <c r="D59" s="8"/>
      <c r="E59" s="9"/>
      <c r="F59" s="9"/>
      <c r="G59" s="34"/>
    </row>
    <row r="60" spans="1:7" ht="15.5">
      <c r="A60" s="44"/>
      <c r="B60" s="18"/>
      <c r="C60" s="10" t="s">
        <v>83</v>
      </c>
      <c r="D60" s="5"/>
      <c r="E60" s="6"/>
      <c r="F60" s="6"/>
      <c r="G60" s="33"/>
    </row>
    <row r="61" spans="1:7" ht="15.5">
      <c r="A61" s="44"/>
      <c r="B61" s="16" t="s">
        <v>18</v>
      </c>
      <c r="C61" s="10" t="s">
        <v>82</v>
      </c>
      <c r="D61" s="5"/>
      <c r="E61" s="6"/>
      <c r="F61" s="6"/>
      <c r="G61" s="33"/>
    </row>
    <row r="62" spans="1:7" ht="15.5">
      <c r="A62" s="44"/>
      <c r="B62" s="18"/>
      <c r="C62" s="12" t="s">
        <v>81</v>
      </c>
      <c r="D62" s="5"/>
      <c r="E62" s="6"/>
      <c r="F62" s="6"/>
      <c r="G62" s="33"/>
    </row>
    <row r="63" spans="1:7" ht="15.5">
      <c r="A63" s="44"/>
      <c r="B63" s="18"/>
      <c r="C63" s="13" t="s">
        <v>80</v>
      </c>
      <c r="D63" s="5" t="s">
        <v>35</v>
      </c>
      <c r="E63" s="6">
        <f>E56</f>
        <v>132.83999999999997</v>
      </c>
      <c r="F63" s="6"/>
      <c r="G63" s="68"/>
    </row>
    <row r="64" spans="1:7" ht="15.5">
      <c r="A64" s="44"/>
      <c r="B64" s="19"/>
      <c r="C64" s="13" t="s">
        <v>79</v>
      </c>
      <c r="D64" s="5"/>
      <c r="E64" s="6"/>
      <c r="F64" s="6"/>
      <c r="G64" s="33"/>
    </row>
    <row r="65" spans="1:7" ht="15.5">
      <c r="A65" s="44"/>
      <c r="B65" s="19"/>
      <c r="C65" s="13"/>
      <c r="D65" s="5"/>
      <c r="E65" s="6"/>
      <c r="F65" s="6"/>
      <c r="G65" s="33"/>
    </row>
    <row r="66" spans="1:7" ht="15.5">
      <c r="A66" s="44"/>
      <c r="B66" s="16" t="s">
        <v>21</v>
      </c>
      <c r="C66" s="12" t="s">
        <v>78</v>
      </c>
      <c r="D66" s="5"/>
      <c r="E66" s="6"/>
      <c r="F66" s="6"/>
      <c r="G66" s="33"/>
    </row>
    <row r="67" spans="1:7" ht="15.5">
      <c r="A67" s="44"/>
      <c r="B67" s="18"/>
      <c r="C67" s="74" t="s">
        <v>77</v>
      </c>
      <c r="D67" s="5"/>
      <c r="E67" s="5"/>
      <c r="F67" s="5"/>
      <c r="G67" s="33"/>
    </row>
    <row r="68" spans="1:7" ht="31">
      <c r="A68" s="44"/>
      <c r="B68" s="18"/>
      <c r="C68" s="4" t="s">
        <v>76</v>
      </c>
      <c r="D68" s="5" t="s">
        <v>35</v>
      </c>
      <c r="E68" s="5">
        <v>96</v>
      </c>
      <c r="F68" s="5"/>
      <c r="G68" s="68"/>
    </row>
    <row r="69" spans="1:7" ht="15.5">
      <c r="A69" s="44"/>
      <c r="B69" s="72" t="s">
        <v>23</v>
      </c>
      <c r="C69" s="26" t="s">
        <v>40</v>
      </c>
      <c r="D69" s="5"/>
      <c r="E69" s="5"/>
      <c r="F69" s="5"/>
      <c r="G69" s="33"/>
    </row>
    <row r="70" spans="1:7" ht="31">
      <c r="A70" s="44"/>
      <c r="B70" s="73"/>
      <c r="C70" s="4" t="s">
        <v>41</v>
      </c>
      <c r="D70" s="5" t="s">
        <v>35</v>
      </c>
      <c r="E70" s="5">
        <f>2*( 7.2*5.7)</f>
        <v>82.08</v>
      </c>
      <c r="F70" s="5"/>
      <c r="G70" s="68"/>
    </row>
    <row r="71" spans="1:7" ht="15.5">
      <c r="A71" s="44"/>
      <c r="B71" s="72" t="s">
        <v>43</v>
      </c>
      <c r="C71" s="26" t="s">
        <v>75</v>
      </c>
      <c r="D71" s="5"/>
      <c r="E71" s="6"/>
      <c r="F71" s="6"/>
      <c r="G71" s="33"/>
    </row>
    <row r="72" spans="1:7" ht="46.5">
      <c r="A72" s="44"/>
      <c r="B72" s="73"/>
      <c r="C72" s="4" t="s">
        <v>74</v>
      </c>
      <c r="D72" s="5" t="s">
        <v>42</v>
      </c>
      <c r="E72" s="25">
        <f>2*2</f>
        <v>4</v>
      </c>
      <c r="F72" s="25"/>
      <c r="G72" s="68"/>
    </row>
    <row r="73" spans="1:7" ht="15.5">
      <c r="A73" s="44"/>
      <c r="B73" s="72" t="s">
        <v>45</v>
      </c>
      <c r="C73" s="12" t="s">
        <v>44</v>
      </c>
      <c r="D73" s="5"/>
      <c r="E73" s="5"/>
      <c r="F73" s="5"/>
      <c r="G73" s="79"/>
    </row>
    <row r="74" spans="1:7" ht="46.5">
      <c r="A74" s="44"/>
      <c r="B74" s="73"/>
      <c r="C74" s="13" t="s">
        <v>99</v>
      </c>
      <c r="D74" s="5" t="s">
        <v>42</v>
      </c>
      <c r="E74" s="5">
        <f>2*6</f>
        <v>12</v>
      </c>
      <c r="F74" s="5"/>
      <c r="G74" s="68"/>
    </row>
    <row r="75" spans="1:7" ht="15.5">
      <c r="A75" s="44"/>
      <c r="B75" s="72" t="s">
        <v>73</v>
      </c>
      <c r="C75" s="12" t="s">
        <v>46</v>
      </c>
      <c r="D75" s="5"/>
      <c r="E75" s="5"/>
      <c r="F75" s="5"/>
      <c r="G75" s="79"/>
    </row>
    <row r="76" spans="1:7" ht="31">
      <c r="A76" s="44"/>
      <c r="B76" s="73"/>
      <c r="C76" s="74" t="s">
        <v>72</v>
      </c>
      <c r="D76" s="5"/>
      <c r="E76" s="5"/>
      <c r="F76" s="5"/>
      <c r="G76" s="79"/>
    </row>
    <row r="77" spans="1:7" ht="15.5">
      <c r="A77" s="44"/>
      <c r="B77" s="72"/>
      <c r="C77" s="13" t="s">
        <v>71</v>
      </c>
      <c r="D77" s="5" t="s">
        <v>42</v>
      </c>
      <c r="E77" s="5">
        <v>1</v>
      </c>
      <c r="F77" s="5"/>
      <c r="G77" s="68"/>
    </row>
    <row r="78" spans="1:7" ht="15.5">
      <c r="A78" s="44"/>
      <c r="B78" s="72"/>
      <c r="C78" s="13" t="s">
        <v>47</v>
      </c>
      <c r="D78" s="5" t="s">
        <v>42</v>
      </c>
      <c r="E78" s="5">
        <v>1</v>
      </c>
      <c r="F78" s="5"/>
      <c r="G78" s="68"/>
    </row>
    <row r="79" spans="1:7" ht="15.5">
      <c r="A79" s="44"/>
      <c r="B79" s="80"/>
      <c r="C79" s="21" t="s">
        <v>48</v>
      </c>
      <c r="D79" s="24"/>
      <c r="E79" s="23"/>
      <c r="F79" s="23"/>
      <c r="G79" s="35"/>
    </row>
    <row r="80" spans="1:7" ht="15.5">
      <c r="A80" s="44"/>
      <c r="B80" s="17"/>
      <c r="C80" s="7" t="s">
        <v>49</v>
      </c>
      <c r="D80" s="8"/>
      <c r="E80" s="9"/>
      <c r="F80" s="9"/>
      <c r="G80" s="34"/>
    </row>
    <row r="81" spans="1:7" ht="51.65" customHeight="1">
      <c r="A81" s="44"/>
      <c r="B81" s="16" t="s">
        <v>18</v>
      </c>
      <c r="C81" s="4" t="s">
        <v>96</v>
      </c>
      <c r="D81" s="5" t="s">
        <v>60</v>
      </c>
      <c r="E81" s="6">
        <v>1</v>
      </c>
      <c r="F81" s="6"/>
      <c r="G81" s="33"/>
    </row>
    <row r="82" spans="1:7" s="82" customFormat="1" ht="15.5">
      <c r="A82" s="81"/>
      <c r="B82" s="28"/>
      <c r="C82" s="30" t="s">
        <v>48</v>
      </c>
      <c r="D82" s="29"/>
      <c r="E82" s="29"/>
      <c r="F82" s="29"/>
      <c r="G82" s="36"/>
    </row>
    <row r="83" spans="1:7" s="82" customFormat="1" ht="15.5">
      <c r="A83" s="81"/>
      <c r="B83" s="28"/>
      <c r="C83" s="83"/>
      <c r="D83" s="29"/>
      <c r="E83" s="29"/>
      <c r="F83" s="29"/>
      <c r="G83" s="36"/>
    </row>
    <row r="84" spans="1:7" ht="15.5">
      <c r="A84" s="44"/>
      <c r="B84" s="84"/>
      <c r="C84" s="84" t="s">
        <v>50</v>
      </c>
      <c r="D84" s="15"/>
      <c r="E84" s="15"/>
      <c r="F84" s="15"/>
      <c r="G84" s="85"/>
    </row>
    <row r="85" spans="1:7" ht="15.5">
      <c r="A85" s="44"/>
      <c r="B85" s="73"/>
      <c r="C85" s="14"/>
      <c r="D85" s="5"/>
      <c r="E85" s="15"/>
      <c r="F85" s="15"/>
      <c r="G85" s="33"/>
    </row>
    <row r="86" spans="1:7" ht="15.5">
      <c r="A86" s="44"/>
      <c r="B86" s="73"/>
      <c r="C86" s="4" t="s">
        <v>51</v>
      </c>
      <c r="D86" s="5"/>
      <c r="E86" s="5"/>
      <c r="F86" s="5"/>
      <c r="G86" s="33"/>
    </row>
    <row r="87" spans="1:7" ht="15.5">
      <c r="A87" s="44"/>
      <c r="B87" s="73"/>
      <c r="C87" s="4" t="s">
        <v>52</v>
      </c>
      <c r="D87" s="5"/>
      <c r="E87" s="5"/>
      <c r="F87" s="5"/>
      <c r="G87" s="37"/>
    </row>
    <row r="88" spans="1:7" ht="15.5">
      <c r="A88" s="44"/>
      <c r="B88" s="73"/>
      <c r="C88" s="4" t="s">
        <v>31</v>
      </c>
      <c r="D88" s="5"/>
      <c r="E88" s="5"/>
      <c r="F88" s="5"/>
      <c r="G88" s="33"/>
    </row>
    <row r="89" spans="1:7" ht="15.5">
      <c r="A89" s="44"/>
      <c r="B89" s="73"/>
      <c r="C89" s="4" t="s">
        <v>39</v>
      </c>
      <c r="D89" s="5"/>
      <c r="E89" s="5"/>
      <c r="F89" s="5"/>
      <c r="G89" s="33"/>
    </row>
    <row r="90" spans="1:7" ht="15.5">
      <c r="A90" s="44"/>
      <c r="B90" s="66"/>
      <c r="C90" s="66" t="str">
        <f>C80</f>
        <v xml:space="preserve">BILL N0. 5: OTHER COST </v>
      </c>
      <c r="D90" s="5"/>
      <c r="E90" s="5"/>
      <c r="F90" s="5"/>
      <c r="G90" s="86"/>
    </row>
    <row r="91" spans="1:7" s="39" customFormat="1" ht="16" thickBot="1">
      <c r="A91" s="87"/>
      <c r="B91" s="93" t="s">
        <v>53</v>
      </c>
      <c r="C91" s="93"/>
      <c r="D91" s="88"/>
      <c r="E91" s="89"/>
      <c r="F91" s="89"/>
      <c r="G91" s="90"/>
    </row>
  </sheetData>
  <mergeCells count="9">
    <mergeCell ref="B91:C91"/>
    <mergeCell ref="B7:D9"/>
    <mergeCell ref="F8:G8"/>
    <mergeCell ref="F9:G9"/>
    <mergeCell ref="B1:D2"/>
    <mergeCell ref="E1:G4"/>
    <mergeCell ref="B3:C3"/>
    <mergeCell ref="B4:D4"/>
    <mergeCell ref="B5:G5"/>
  </mergeCells>
  <pageMargins left="0.7" right="0.7" top="0.75" bottom="0.75" header="0.3" footer="0.3"/>
  <pageSetup scale="56" orientation="portrait" r:id="rId1"/>
  <rowBreaks count="1" manualBreakCount="1">
    <brk id="5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Block Nutrition Center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ForAfrika</dc:creator>
  <cp:lastModifiedBy>user</cp:lastModifiedBy>
  <cp:lastPrinted>2025-02-07T12:22:22Z</cp:lastPrinted>
  <dcterms:created xsi:type="dcterms:W3CDTF">2025-01-20T20:59:34Z</dcterms:created>
  <dcterms:modified xsi:type="dcterms:W3CDTF">2025-02-11T14:01:20Z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a3a108f-898d-4589-9ebc-7ee3b46df9b8_Enabled">
    <vt:lpwstr>true</vt:lpwstr>
  </property>
  <property fmtid="{D5CDD505-2E9C-101B-9397-08002B2CF9AE}" pid="3" name="MSIP_Label_2a3a108f-898d-4589-9ebc-7ee3b46df9b8_SetDate">
    <vt:lpwstr>2025-01-24T07:03:26Z</vt:lpwstr>
  </property>
  <property fmtid="{D5CDD505-2E9C-101B-9397-08002B2CF9AE}" pid="4" name="MSIP_Label_2a3a108f-898d-4589-9ebc-7ee3b46df9b8_Method">
    <vt:lpwstr>Standard</vt:lpwstr>
  </property>
  <property fmtid="{D5CDD505-2E9C-101B-9397-08002B2CF9AE}" pid="5" name="MSIP_Label_2a3a108f-898d-4589-9ebc-7ee3b46df9b8_Name">
    <vt:lpwstr>Official use only</vt:lpwstr>
  </property>
  <property fmtid="{D5CDD505-2E9C-101B-9397-08002B2CF9AE}" pid="6" name="MSIP_Label_2a3a108f-898d-4589-9ebc-7ee3b46df9b8_SiteId">
    <vt:lpwstr>462ad9ae-d7d9-4206-b874-71b1e079776f</vt:lpwstr>
  </property>
  <property fmtid="{D5CDD505-2E9C-101B-9397-08002B2CF9AE}" pid="7" name="MSIP_Label_2a3a108f-898d-4589-9ebc-7ee3b46df9b8_ActionId">
    <vt:lpwstr>484791f2-1ff1-42f3-ad1c-dfef5177dbf9</vt:lpwstr>
  </property>
  <property fmtid="{D5CDD505-2E9C-101B-9397-08002B2CF9AE}" pid="8" name="MSIP_Label_2a3a108f-898d-4589-9ebc-7ee3b46df9b8_ContentBits">
    <vt:lpwstr>0</vt:lpwstr>
  </property>
</Properties>
</file>