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Nermin's Documents\Malteser South Sudan\Procurement\ITB\ITT 2021\Yei procurement 2021\PRF_YEI_2021_0012 for construction of Rony HCF\"/>
    </mc:Choice>
  </mc:AlternateContent>
  <xr:revisionPtr revIDLastSave="0" documentId="13_ncr:1_{29BF1748-9262-4E3C-B129-1C2AFEBE5D85}" xr6:coauthVersionLast="47" xr6:coauthVersionMax="47" xr10:uidLastSave="{00000000-0000-0000-0000-000000000000}"/>
  <bookViews>
    <workbookView xWindow="-120" yWindow="-120" windowWidth="20730" windowHeight="11160" xr2:uid="{00000000-000D-0000-FFFF-FFFF00000000}"/>
  </bookViews>
  <sheets>
    <sheet name="Construction of Rony PHCC" sheetId="1" r:id="rId1"/>
    <sheet name="Two blcoks of Latrine "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8" i="1" l="1"/>
  <c r="F36" i="2"/>
  <c r="F35" i="2"/>
  <c r="F34" i="2"/>
  <c r="F33" i="2"/>
  <c r="F32" i="2"/>
  <c r="D31" i="2"/>
  <c r="F31" i="2" s="1"/>
  <c r="D30" i="2"/>
  <c r="F30" i="2" s="1"/>
  <c r="D26" i="2"/>
  <c r="F26" i="2" s="1"/>
  <c r="D25" i="2"/>
  <c r="F25" i="2" s="1"/>
  <c r="D24" i="2"/>
  <c r="F24" i="2" s="1"/>
  <c r="D21" i="2"/>
  <c r="F21" i="2" s="1"/>
  <c r="D20" i="2"/>
  <c r="F20" i="2" s="1"/>
  <c r="D19" i="2"/>
  <c r="F19" i="2" s="1"/>
  <c r="D18" i="2"/>
  <c r="F18" i="2" s="1"/>
  <c r="D17" i="2"/>
  <c r="F17" i="2" s="1"/>
  <c r="D14" i="2"/>
  <c r="F14" i="2" s="1"/>
  <c r="D13" i="2"/>
  <c r="F13" i="2" s="1"/>
  <c r="D12" i="2"/>
  <c r="F12" i="2" s="1"/>
  <c r="D11" i="2"/>
  <c r="F11" i="2" s="1"/>
  <c r="D10" i="2"/>
  <c r="F10" i="2" s="1"/>
  <c r="D9" i="2"/>
  <c r="F9" i="2" s="1"/>
  <c r="D8" i="2"/>
  <c r="F8" i="2" s="1"/>
  <c r="D7" i="2"/>
  <c r="F7" i="2" s="1"/>
  <c r="F57" i="1"/>
  <c r="F56" i="1"/>
  <c r="F55" i="1"/>
  <c r="F54" i="1"/>
  <c r="F53" i="1"/>
  <c r="F59" i="1" s="1"/>
  <c r="F50" i="1"/>
  <c r="F49" i="1"/>
  <c r="F48" i="1"/>
  <c r="F47" i="1"/>
  <c r="F46" i="1"/>
  <c r="F45" i="1"/>
  <c r="F42" i="1"/>
  <c r="F41" i="1"/>
  <c r="F40" i="1"/>
  <c r="F39" i="1"/>
  <c r="F36" i="1"/>
  <c r="F35" i="1"/>
  <c r="F34" i="1"/>
  <c r="F33" i="1"/>
  <c r="F32" i="1"/>
  <c r="F31" i="1"/>
  <c r="F30" i="1"/>
  <c r="F37" i="1" s="1"/>
  <c r="F27" i="1"/>
  <c r="F26" i="1"/>
  <c r="F25" i="1"/>
  <c r="F24" i="1"/>
  <c r="D23" i="1"/>
  <c r="F23" i="1" s="1"/>
  <c r="F22" i="1"/>
  <c r="F21" i="1"/>
  <c r="F18" i="1"/>
  <c r="F17" i="1"/>
  <c r="F16" i="1"/>
  <c r="F15" i="1"/>
  <c r="F14" i="1"/>
  <c r="F13" i="1"/>
  <c r="F12" i="1"/>
  <c r="F9" i="1"/>
  <c r="F10" i="1" s="1"/>
  <c r="F6" i="1"/>
  <c r="F7" i="1" s="1"/>
  <c r="F51" i="1" l="1"/>
  <c r="F15" i="2"/>
  <c r="F37" i="2"/>
  <c r="F27" i="2"/>
  <c r="F22" i="2"/>
  <c r="F43" i="1"/>
  <c r="F28" i="1"/>
  <c r="F19" i="1"/>
  <c r="F38" i="2" l="1"/>
  <c r="F60" i="1"/>
</calcChain>
</file>

<file path=xl/sharedStrings.xml><?xml version="1.0" encoding="utf-8"?>
<sst xmlns="http://schemas.openxmlformats.org/spreadsheetml/2006/main" count="170" uniqueCount="108">
  <si>
    <t xml:space="preserve">Bill Of Quantities </t>
  </si>
  <si>
    <t xml:space="preserve"> Construction Rony Primary Health Care Unit   </t>
  </si>
  <si>
    <t>Date:</t>
  </si>
  <si>
    <t>S/No.</t>
  </si>
  <si>
    <t>Item</t>
  </si>
  <si>
    <t>Unit</t>
  </si>
  <si>
    <t>Quantity</t>
  </si>
  <si>
    <t>Unit rate (USD)</t>
  </si>
  <si>
    <t>Amount (USD)</t>
  </si>
  <si>
    <t>Contractors general obligation</t>
  </si>
  <si>
    <t xml:space="preserve">Preconstruction works, mobilization and demolization </t>
  </si>
  <si>
    <t>L-S</t>
  </si>
  <si>
    <t>Sub-total 1</t>
  </si>
  <si>
    <t>Site clearence and ground preparations</t>
  </si>
  <si>
    <t xml:space="preserve">General cleaning of site and disposal of all materials arising from clearing </t>
  </si>
  <si>
    <t>L.S</t>
  </si>
  <si>
    <t>Sub-total 2</t>
  </si>
  <si>
    <t>Sub-structure</t>
  </si>
  <si>
    <t>Excavate a strip foundations and aprone ensuring safety precautions at  an adv. depth of 600x500mm</t>
  </si>
  <si>
    <t>Cu.m</t>
  </si>
  <si>
    <t xml:space="preserve">Cast a concrete M10 to 100mm thick foundations base,and splash aprone and ramps inclusing the forrm works and all basic requirement </t>
  </si>
  <si>
    <t xml:space="preserve">Construct one and half brick  foundation and aprone wall and plinth walls in well burnt clay bricks bedded and jointed 1:4 cement sand mortar </t>
  </si>
  <si>
    <t>Sq.m</t>
  </si>
  <si>
    <t>High tensile steel bars (12mm and 8mm) including cutting bending tying,hooking and fixing for G. beam and ramp</t>
  </si>
  <si>
    <t>Kg</t>
  </si>
  <si>
    <t>Imported murrum (gravel) well spread levelled and compacted at the intervals of 20cm each</t>
  </si>
  <si>
    <t>Provide and place  A142 BRC mesh and DPM for the floor slap and apron</t>
  </si>
  <si>
    <t xml:space="preserve">Cast a reinforced concrete M20 for the beam(30x25),slab floor, aprone and ramp at the thickness of 150m including standard curing </t>
  </si>
  <si>
    <t>Sub-total 3</t>
  </si>
  <si>
    <t>Super-structure</t>
  </si>
  <si>
    <t xml:space="preserve">200 mm wide bituminous felt Dump Proof Course </t>
  </si>
  <si>
    <t>m</t>
  </si>
  <si>
    <t>200mm thick super-structure walls in standard blocks in cement sand (1:4) mortar: reinforced with hoop iron wall ties laid horizontally at 200mm spacing.</t>
  </si>
  <si>
    <t>Reinforced concrete M20 to ring beam and circular columns (0.3 dia) and top side  as shown in the drawing including formworks.</t>
  </si>
  <si>
    <t>High tensile steel bars (12mm and 8mm) including cutting bending tying,hooking and fixing for cirular columns, beams</t>
  </si>
  <si>
    <t>kg</t>
  </si>
  <si>
    <t>Sqm</t>
  </si>
  <si>
    <t>provide and install a  suspended ceiling of 400x400mm for buiding at the total  given area</t>
  </si>
  <si>
    <t>Sq</t>
  </si>
  <si>
    <t xml:space="preserve">Supply and install gutter of 4'' at facia board, use 3'' UPVC pipe to  direct the rain water to UPVC storage tank of 5000 liters with washout and out let valve of 3/4''  which is placed on a concrete plateform and constructed half hight walling  </t>
  </si>
  <si>
    <t>L.s</t>
  </si>
  <si>
    <t>Sub-total 4</t>
  </si>
  <si>
    <t>Finishes</t>
  </si>
  <si>
    <t xml:space="preserve">Naming above each door offices and provide a metallic sign post at the main entery of the facility  </t>
  </si>
  <si>
    <t xml:space="preserve">Decorate the landscape of the facility by flowers guided with concrete solid blocks painted white and black  all around the building including the entry gate and  plant 6 trees </t>
  </si>
  <si>
    <t xml:space="preserve">Paint a visibility on the curtain wall with MI and Donor logo and clearly segregation of the two blocks </t>
  </si>
  <si>
    <t>block</t>
  </si>
  <si>
    <t>Sub-total 5</t>
  </si>
  <si>
    <t>Doors, Windows and Drails  (use lead lined metal as frames )</t>
  </si>
  <si>
    <t xml:space="preserve">Supply and install a metallic and glass 4mm doors including fabrication and painting; in metallic plate sheet of 3mm thickness 40*50*2mm  for shutter with glasses at the top level with door handle locking system </t>
  </si>
  <si>
    <t>No</t>
  </si>
  <si>
    <t>Supply and install a  hard wooden doors including handle locking system with nice finishes</t>
  </si>
  <si>
    <t xml:space="preserve">Supply and install a metalic and glass(4mm) windows  including facbrication and paniting and proper locking system </t>
  </si>
  <si>
    <t xml:space="preserve">No </t>
  </si>
  <si>
    <t xml:space="preserve">Supply and install a metallic handrails from stainless metal at the front and back sides corridors where all are welded with extension to the 3 ramps </t>
  </si>
  <si>
    <t>M</t>
  </si>
  <si>
    <t>Sub-total 6</t>
  </si>
  <si>
    <t>7. 0</t>
  </si>
  <si>
    <t xml:space="preserve">Provide and install  12 lights:  4 at rooms, 6 corridor and varander  and 2 outdoor for security light  using 1.5mm flexible cable and control by  8 platinum brand switch for rooms using 1.5mm flexible cable and recessed  with conduit pipe of 20 mm  in the wall and celing  with all its  accessories </t>
  </si>
  <si>
    <t>Provide and install 4 sockets using 2.5 mm flexible cable recessed with a conduit pipe of 20mm   from main distribution board</t>
  </si>
  <si>
    <t>Supply and Install three phase Main Distribution Board connected with 50 m cable of 4mm to the power source.</t>
  </si>
  <si>
    <t>Supply and install a round panel down light 15 watts for the rooms</t>
  </si>
  <si>
    <t xml:space="preserve">Supply and install an outdoor led flood security light of 30 watts at the back and in front </t>
  </si>
  <si>
    <t>Supply and install platinum brand switch of 1,2gang and Sockets of 2 gang</t>
  </si>
  <si>
    <t>Sub-total 7</t>
  </si>
  <si>
    <t>Erection of chain link Fence</t>
  </si>
  <si>
    <t>Supply and erect  a Chain Link 7ft height (G 12.5) supported with tension wire in four phases  and binded for additional support</t>
  </si>
  <si>
    <t>Supply and install a fabricated well painted Angle bar (50x50x3mm painted black at 2000mmC/C casted at 400mm in the ground and at the top facbricated at V-shape to receive the razor wire(Note all corners and after every 8 meters is well supported)</t>
  </si>
  <si>
    <t>Cast a concrete M20  for the installed poles, bottom of the chain links all around the fence(0.4x0.30) and for a fence column at 0.35*0.35  at the entry at the mix ratio of 1:2:4</t>
  </si>
  <si>
    <t>Supply and erect with stainless steel strings a razor wire on the top of the chain link fence including the metal works on the concrete fence</t>
  </si>
  <si>
    <t>Sub-total 8</t>
  </si>
  <si>
    <t>Grand Total</t>
  </si>
  <si>
    <t>SNo.</t>
  </si>
  <si>
    <t>Excavate  a pit  latrine,foundation trench and aprone in pit safety considerations</t>
  </si>
  <si>
    <t>Concrete M10 to 100mm thick pit base , foundation trench and splash aprone</t>
  </si>
  <si>
    <t>Provide and place  A142 BRC mesh and DPM for the floor slab/base and apron</t>
  </si>
  <si>
    <t xml:space="preserve">200mm walling for the excavated pit and plinth walls in well burnt clay bricks bedded and jointed 1:4 cement sand mortar </t>
  </si>
  <si>
    <t>15mm thick  cement sand (1:4) plastering to pit wall rendered in cement  including  painting with water proof  material.</t>
  </si>
  <si>
    <t>Reinforced concrete M20 including formworks for slab,mahole cover,pit round and  ground beams,and ramp</t>
  </si>
  <si>
    <t>High tensile steel bars (12mm and 8mm) including cutting bending tying,hooking and fixing for beams, slab and ram</t>
  </si>
  <si>
    <t>Imported murrum (gravel) well spread levelled and compacted.</t>
  </si>
  <si>
    <t xml:space="preserve">200 mm wide bituminous felt dump proof course </t>
  </si>
  <si>
    <t>200mm thick super-structure walls in standard blocks in cement sand (1:4) mortar: reinforced with hoop iron wall ties laid horizontally at 200mm spacing</t>
  </si>
  <si>
    <t>Reinforced concrete M20 to ring beam as shown in the drawing including formworks for ring beam.</t>
  </si>
  <si>
    <t>High tensile steel bars (12mm and 8mm) including cutting bending tying,hooking and fixing.</t>
  </si>
  <si>
    <t>Interior  and exterior plastering 15mm thick with 1:4 cement sand mortar with smooth finishing before painting for exterior wall</t>
  </si>
  <si>
    <t>Supplies and Fittings</t>
  </si>
  <si>
    <t>Door and windows (use lead lined metal as frames )</t>
  </si>
  <si>
    <t>Supply and installing of metal doors including fabrication and painting; in  metalic plate and louvers for ventilation 0.3 at the top and bottom of the shutter and proper  in and out locking system with a medium size padlocks for D1</t>
  </si>
  <si>
    <t xml:space="preserve"> </t>
  </si>
  <si>
    <t>Supply and installing  metal windows including fabrication and painting with proper ventilation using metalic louvers</t>
  </si>
  <si>
    <t xml:space="preserve">Supply and installing of  ceramic standard  scotting toilet  </t>
  </si>
  <si>
    <t>stance</t>
  </si>
  <si>
    <t>Supply padded direct drop  (seat) sanitatary  plastic to the disable design with a drop hole</t>
  </si>
  <si>
    <t>Supply of hand washing facility of  50 liters plastic storage with a tap place on metallic stand from hollow section metal, design with a space for keeping soap.</t>
  </si>
  <si>
    <t xml:space="preserve"> Construction two blocks  of latrine  for Males and Females Rony Primary Health Care Unit   </t>
  </si>
  <si>
    <t>Supply and installing of rain catchment guitter at the backside of the building  with 3'' UPVC pipe with all its accessories  directing the rain  water to the ground as shown in the drwaing</t>
  </si>
  <si>
    <t>Supply and install 1.5 inche dai galvanised circular hollow section hand rails to the disabled room as shown in the drawing for both Male and female block</t>
  </si>
  <si>
    <t>Supply and install a fabricated gate including painting using 50*50*3mm LH metal as frames and SHS 40*40*3mm shutters and metalic sheet of 3mm including proper locking system other requirments</t>
  </si>
  <si>
    <r>
      <rPr>
        <b/>
        <i/>
        <sz val="12"/>
        <color theme="1"/>
        <rFont val="Times New Roman"/>
        <family val="1"/>
      </rPr>
      <t>Roofing</t>
    </r>
    <r>
      <rPr>
        <b/>
        <sz val="12"/>
        <color theme="1"/>
        <rFont val="Times New Roman"/>
        <family val="1"/>
      </rPr>
      <t xml:space="preserve">  </t>
    </r>
    <r>
      <rPr>
        <sz val="12"/>
        <color theme="1"/>
        <rFont val="Times New Roman"/>
        <family val="1"/>
      </rPr>
      <t xml:space="preserve">                                                                                                                                                </t>
    </r>
    <r>
      <rPr>
        <u/>
        <sz val="12"/>
        <color theme="1"/>
        <rFont val="Times New Roman"/>
        <family val="1"/>
      </rPr>
      <t>Supply all required items</t>
    </r>
    <r>
      <rPr>
        <sz val="12"/>
        <color theme="1"/>
        <rFont val="Times New Roman"/>
        <family val="1"/>
      </rPr>
      <t xml:space="preserve"> and construct roof as per the drawing (hard timber rafter 4"X2",hard  timber purlins 3"X2",hard  timber facial boards 9"X1" smoothly sharp  including painting and  prepainted corrugated roofing sheets guage 28)  at the roof plan area as shown in the drawing </t>
    </r>
  </si>
  <si>
    <r>
      <rPr>
        <b/>
        <i/>
        <sz val="12"/>
        <color theme="1"/>
        <rFont val="Times New Roman"/>
        <family val="1"/>
      </rPr>
      <t xml:space="preserve">Painting </t>
    </r>
    <r>
      <rPr>
        <i/>
        <sz val="12"/>
        <color theme="1"/>
        <rFont val="Times New Roman"/>
        <family val="1"/>
      </rPr>
      <t xml:space="preserve"> </t>
    </r>
    <r>
      <rPr>
        <sz val="12"/>
        <color theme="1"/>
        <rFont val="Times New Roman"/>
        <family val="1"/>
      </rPr>
      <t xml:space="preserve">                                                                                                                                                         Prepare surface, apply primer coats and three coats of plastic emulsion paint and rendered with oil paints after applying primer coats </t>
    </r>
  </si>
  <si>
    <r>
      <rPr>
        <b/>
        <i/>
        <sz val="12"/>
        <color theme="1"/>
        <rFont val="Times New Roman"/>
        <family val="1"/>
      </rPr>
      <t xml:space="preserve">Tiling </t>
    </r>
    <r>
      <rPr>
        <i/>
        <sz val="12"/>
        <color theme="1"/>
        <rFont val="Times New Roman"/>
        <family val="1"/>
      </rPr>
      <t xml:space="preserve">                                                                                                                                                                 Tiling (floor and interior walls of the rooms )</t>
    </r>
    <r>
      <rPr>
        <sz val="12"/>
        <color theme="1"/>
        <rFont val="Times New Roman"/>
        <family val="1"/>
      </rPr>
      <t xml:space="preserve">                                                                                                                                                         </t>
    </r>
  </si>
  <si>
    <r>
      <rPr>
        <b/>
        <i/>
        <u/>
        <sz val="12"/>
        <color theme="1"/>
        <rFont val="Times New Roman"/>
        <family val="1"/>
      </rPr>
      <t>Roofing</t>
    </r>
    <r>
      <rPr>
        <b/>
        <u/>
        <sz val="12"/>
        <color theme="1"/>
        <rFont val="Times New Roman"/>
        <family val="1"/>
      </rPr>
      <t xml:space="preserve"> </t>
    </r>
    <r>
      <rPr>
        <b/>
        <sz val="12"/>
        <color theme="1"/>
        <rFont val="Times New Roman"/>
        <family val="1"/>
      </rPr>
      <t xml:space="preserve"> </t>
    </r>
    <r>
      <rPr>
        <sz val="12"/>
        <color theme="1"/>
        <rFont val="Times New Roman"/>
        <family val="1"/>
      </rPr>
      <t xml:space="preserve">                                                                                                                                                </t>
    </r>
    <r>
      <rPr>
        <u/>
        <sz val="12"/>
        <color theme="1"/>
        <rFont val="Times New Roman"/>
        <family val="1"/>
      </rPr>
      <t>Supply all required items</t>
    </r>
    <r>
      <rPr>
        <sz val="12"/>
        <color theme="1"/>
        <rFont val="Times New Roman"/>
        <family val="1"/>
      </rPr>
      <t xml:space="preserve"> and construct hip roof as per the drawing (hard timber rafter, wall plate, 4"X2",hard  timber purlins 3"X2",hard  timber facial boards 9"X1" smoothly sharp  including painting and  prepainted ecotile roofing sheets guage 28)  at the roof plan area as details on the drawing </t>
    </r>
  </si>
  <si>
    <r>
      <rPr>
        <b/>
        <u/>
        <sz val="12"/>
        <color theme="1"/>
        <rFont val="Times New Roman"/>
        <family val="1"/>
      </rPr>
      <t xml:space="preserve"> Plastering for exterior,interior walls, aprone and ramp</t>
    </r>
    <r>
      <rPr>
        <sz val="12"/>
        <color theme="1"/>
        <rFont val="Times New Roman"/>
        <family val="1"/>
      </rPr>
      <t xml:space="preserve">                                                                                                                                                    Interior and exterior plastering 15mm thick with 1:4 cement sand mortar as details on the drawing </t>
    </r>
  </si>
  <si>
    <r>
      <rPr>
        <b/>
        <sz val="12"/>
        <color theme="1"/>
        <rFont val="Times New Roman"/>
        <family val="1"/>
      </rPr>
      <t xml:space="preserve">Steel cement rendering </t>
    </r>
    <r>
      <rPr>
        <sz val="12"/>
        <color theme="1"/>
        <rFont val="Times New Roman"/>
        <family val="1"/>
      </rPr>
      <t xml:space="preserve">                                                                                                                                    Rendering smooth cement for arone, ramp and water plaform</t>
    </r>
  </si>
  <si>
    <r>
      <rPr>
        <b/>
        <i/>
        <sz val="12"/>
        <color theme="1"/>
        <rFont val="Times New Roman"/>
        <family val="1"/>
      </rPr>
      <t xml:space="preserve">Painting  </t>
    </r>
    <r>
      <rPr>
        <sz val="12"/>
        <color theme="1"/>
        <rFont val="Times New Roman"/>
        <family val="1"/>
      </rPr>
      <t xml:space="preserve">                                                                                                                                                         Prepare surface, apply primer coats  for  exterior and interior skirted 150mm with oil paints as specifiedin the drawing  </t>
    </r>
  </si>
  <si>
    <r>
      <rPr>
        <b/>
        <i/>
        <sz val="12"/>
        <color theme="1"/>
        <rFont val="Times New Roman"/>
        <family val="1"/>
      </rPr>
      <t xml:space="preserve">Tiling </t>
    </r>
    <r>
      <rPr>
        <i/>
        <sz val="12"/>
        <color theme="1"/>
        <rFont val="Times New Roman"/>
        <family val="1"/>
      </rPr>
      <t xml:space="preserve">                                                                                                                                                                 Tiling  of the floor using </t>
    </r>
    <r>
      <rPr>
        <sz val="12"/>
        <color theme="1"/>
        <rFont val="Times New Roman"/>
        <family val="1"/>
      </rPr>
      <t xml:space="preserve"> 40x40 cm floor tiles with vertical tile cover of 10 cm height and  all with it requirements                                                                                                                                                      </t>
    </r>
  </si>
  <si>
    <r>
      <rPr>
        <b/>
        <u/>
        <sz val="12"/>
        <color theme="1"/>
        <rFont val="Times New Roman"/>
        <family val="1"/>
      </rPr>
      <t>Electrical Work including Testing</t>
    </r>
    <r>
      <rPr>
        <b/>
        <sz val="12"/>
        <color theme="1"/>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</si>
</sst>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2"/>
      <color theme="1"/>
      <name val="Times New Roman"/>
      <family val="1"/>
    </font>
    <font>
      <b/>
      <sz val="12"/>
      <color theme="1"/>
      <name val="Times New Roman"/>
      <family val="1"/>
    </font>
    <font>
      <sz val="12"/>
      <name val="Times New Roman"/>
      <family val="1"/>
    </font>
    <font>
      <b/>
      <i/>
      <sz val="12"/>
      <color theme="1"/>
      <name val="Times New Roman"/>
      <family val="1"/>
    </font>
    <font>
      <u/>
      <sz val="12"/>
      <color theme="1"/>
      <name val="Times New Roman"/>
      <family val="1"/>
    </font>
    <font>
      <i/>
      <sz val="12"/>
      <color theme="1"/>
      <name val="Times New Roman"/>
      <family val="1"/>
    </font>
    <font>
      <b/>
      <sz val="12"/>
      <name val="Times New Roman"/>
      <family val="1"/>
    </font>
    <font>
      <b/>
      <i/>
      <u/>
      <sz val="12"/>
      <color theme="1"/>
      <name val="Times New Roman"/>
      <family val="1"/>
    </font>
    <font>
      <b/>
      <u/>
      <sz val="12"/>
      <color theme="1"/>
      <name val="Times New Roman"/>
      <family val="1"/>
    </font>
    <font>
      <sz val="12"/>
      <color rgb="FF000000"/>
      <name val="Times New Roman"/>
      <family val="1"/>
    </font>
    <font>
      <b/>
      <sz val="12"/>
      <color rgb="FF000000"/>
      <name val="Times New Roman"/>
      <family val="1"/>
    </font>
  </fonts>
  <fills count="7">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diagonal/>
    </border>
    <border>
      <left style="hair">
        <color auto="1"/>
      </left>
      <right style="hair">
        <color auto="1"/>
      </right>
      <top style="hair">
        <color auto="1"/>
      </top>
      <bottom style="hair">
        <color auto="1"/>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s>
  <cellStyleXfs count="1">
    <xf numFmtId="0" fontId="0" fillId="0" borderId="0"/>
  </cellStyleXfs>
  <cellXfs count="126">
    <xf numFmtId="0" fontId="0" fillId="0" borderId="0" xfId="0"/>
    <xf numFmtId="2" fontId="1" fillId="0" borderId="0" xfId="0" applyNumberFormat="1" applyFont="1"/>
    <xf numFmtId="0" fontId="1" fillId="0" borderId="0" xfId="0" applyFont="1"/>
    <xf numFmtId="2" fontId="2" fillId="0" borderId="0" xfId="0" applyNumberFormat="1" applyFont="1" applyAlignment="1">
      <alignment horizontal="center"/>
    </xf>
    <xf numFmtId="0" fontId="2" fillId="0" borderId="0" xfId="0" applyFont="1" applyAlignment="1">
      <alignment horizontal="center"/>
    </xf>
    <xf numFmtId="2" fontId="2" fillId="2" borderId="5"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xf>
    <xf numFmtId="0" fontId="1" fillId="0" borderId="0" xfId="0" applyFont="1" applyFill="1"/>
    <xf numFmtId="0" fontId="1" fillId="0" borderId="2" xfId="0" applyFont="1" applyBorder="1" applyAlignment="1">
      <alignment vertical="top" wrapText="1"/>
    </xf>
    <xf numFmtId="2" fontId="1" fillId="0" borderId="0" xfId="0" applyNumberFormat="1" applyFont="1" applyBorder="1"/>
    <xf numFmtId="0" fontId="1" fillId="0" borderId="0" xfId="0" applyFont="1" applyBorder="1" applyAlignment="1">
      <alignment wrapText="1"/>
    </xf>
    <xf numFmtId="0" fontId="1" fillId="0" borderId="0" xfId="0" applyFont="1" applyFill="1" applyBorder="1" applyAlignment="1">
      <alignment horizontal="center"/>
    </xf>
    <xf numFmtId="2" fontId="1" fillId="0" borderId="0" xfId="0" applyNumberFormat="1" applyFont="1" applyFill="1" applyBorder="1"/>
    <xf numFmtId="0" fontId="1" fillId="0" borderId="0" xfId="0" applyFont="1" applyBorder="1" applyAlignment="1">
      <alignment horizontal="right"/>
    </xf>
    <xf numFmtId="0" fontId="1" fillId="0" borderId="0" xfId="0" applyFont="1" applyBorder="1"/>
    <xf numFmtId="0" fontId="1" fillId="0" borderId="0" xfId="0" applyFont="1" applyAlignment="1">
      <alignment wrapText="1"/>
    </xf>
    <xf numFmtId="0" fontId="1" fillId="0" borderId="0" xfId="0" applyFont="1" applyFill="1" applyAlignment="1">
      <alignment horizontal="center"/>
    </xf>
    <xf numFmtId="2" fontId="1" fillId="0" borderId="0" xfId="0" applyNumberFormat="1" applyFont="1" applyFill="1"/>
    <xf numFmtId="0" fontId="1" fillId="0" borderId="0" xfId="0" applyFont="1" applyAlignment="1">
      <alignment horizontal="right"/>
    </xf>
    <xf numFmtId="2" fontId="1" fillId="0" borderId="0" xfId="0" applyNumberFormat="1" applyFont="1" applyFill="1" applyBorder="1" applyAlignment="1">
      <alignment horizontal="right"/>
    </xf>
    <xf numFmtId="2" fontId="1" fillId="0" borderId="0" xfId="0" applyNumberFormat="1" applyFont="1" applyFill="1" applyAlignment="1">
      <alignment horizontal="right"/>
    </xf>
    <xf numFmtId="0" fontId="1" fillId="0" borderId="0" xfId="0" applyFont="1" applyAlignment="1">
      <alignment horizontal="center"/>
    </xf>
    <xf numFmtId="2" fontId="1" fillId="0" borderId="0" xfId="0" applyNumberFormat="1" applyFont="1" applyAlignment="1">
      <alignment horizontal="center" vertical="center"/>
    </xf>
    <xf numFmtId="2" fontId="1" fillId="0" borderId="0" xfId="0" applyNumberFormat="1" applyFont="1" applyBorder="1" applyAlignment="1">
      <alignment horizontal="center"/>
    </xf>
    <xf numFmtId="2" fontId="1" fillId="0" borderId="0" xfId="0" applyNumberFormat="1" applyFont="1" applyAlignment="1">
      <alignment horizontal="center"/>
    </xf>
    <xf numFmtId="2" fontId="1" fillId="0" borderId="0" xfId="0" applyNumberFormat="1" applyFont="1" applyAlignment="1">
      <alignment horizontal="right"/>
    </xf>
    <xf numFmtId="2" fontId="2" fillId="0" borderId="0" xfId="0" applyNumberFormat="1" applyFont="1" applyAlignment="1">
      <alignment horizontal="center" vertical="center"/>
    </xf>
    <xf numFmtId="0" fontId="2" fillId="0" borderId="0" xfId="0" applyFont="1" applyAlignment="1">
      <alignment horizontal="left"/>
    </xf>
    <xf numFmtId="2"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2" fontId="7" fillId="2" borderId="1" xfId="0" applyNumberFormat="1" applyFont="1" applyFill="1" applyBorder="1" applyAlignment="1">
      <alignment horizontal="right" vertical="center" wrapText="1"/>
    </xf>
    <xf numFmtId="2" fontId="2" fillId="2" borderId="1" xfId="0" applyNumberFormat="1" applyFont="1" applyFill="1" applyBorder="1" applyAlignment="1">
      <alignment horizontal="right" vertical="center" wrapText="1"/>
    </xf>
    <xf numFmtId="0" fontId="2" fillId="0" borderId="2" xfId="0" applyFont="1" applyFill="1" applyBorder="1" applyAlignment="1">
      <alignment horizontal="left" vertical="top" wrapText="1"/>
    </xf>
    <xf numFmtId="2" fontId="3" fillId="0" borderId="0" xfId="0" applyNumberFormat="1" applyFont="1" applyFill="1" applyBorder="1" applyAlignment="1">
      <alignment horizontal="right"/>
    </xf>
    <xf numFmtId="0" fontId="1" fillId="0" borderId="0" xfId="0" applyFont="1" applyBorder="1" applyAlignment="1">
      <alignment horizontal="center"/>
    </xf>
    <xf numFmtId="2" fontId="1" fillId="0" borderId="0" xfId="0" applyNumberFormat="1" applyFont="1" applyBorder="1" applyAlignment="1">
      <alignment horizontal="right"/>
    </xf>
    <xf numFmtId="2" fontId="3" fillId="0" borderId="0" xfId="0" applyNumberFormat="1" applyFont="1" applyFill="1" applyAlignment="1">
      <alignment horizontal="right"/>
    </xf>
    <xf numFmtId="0" fontId="3" fillId="0" borderId="0" xfId="0" applyFont="1" applyAlignment="1">
      <alignment horizontal="right"/>
    </xf>
    <xf numFmtId="0" fontId="1" fillId="0" borderId="0" xfId="0" applyFont="1" applyBorder="1" applyAlignment="1">
      <alignment horizontal="center" wrapText="1"/>
    </xf>
    <xf numFmtId="0" fontId="3" fillId="0" borderId="0" xfId="0" applyFont="1" applyFill="1" applyBorder="1" applyAlignment="1">
      <alignment horizontal="right"/>
    </xf>
    <xf numFmtId="2" fontId="1" fillId="0" borderId="0" xfId="0" applyNumberFormat="1" applyFont="1" applyFill="1" applyBorder="1" applyAlignment="1">
      <alignment horizontal="center"/>
    </xf>
    <xf numFmtId="0" fontId="1" fillId="0" borderId="0" xfId="0" applyFont="1" applyAlignment="1">
      <alignment horizontal="center" wrapText="1"/>
    </xf>
    <xf numFmtId="0" fontId="3" fillId="0" borderId="0" xfId="0" applyFont="1" applyFill="1" applyAlignment="1">
      <alignment horizontal="right"/>
    </xf>
    <xf numFmtId="2" fontId="1" fillId="0" borderId="0" xfId="0" applyNumberFormat="1" applyFont="1" applyFill="1" applyAlignment="1">
      <alignment horizontal="center"/>
    </xf>
    <xf numFmtId="2" fontId="3" fillId="0" borderId="0" xfId="0" applyNumberFormat="1" applyFont="1" applyAlignment="1">
      <alignment horizontal="right"/>
    </xf>
    <xf numFmtId="2" fontId="2" fillId="0" borderId="2" xfId="0" applyNumberFormat="1" applyFont="1" applyBorder="1" applyAlignment="1">
      <alignment horizontal="center" vertical="top" wrapText="1"/>
    </xf>
    <xf numFmtId="0" fontId="2" fillId="0" borderId="2" xfId="0" applyFont="1" applyBorder="1" applyAlignment="1">
      <alignment vertical="top" wrapText="1"/>
    </xf>
    <xf numFmtId="0" fontId="1" fillId="0" borderId="2" xfId="0" applyFont="1" applyBorder="1" applyAlignment="1">
      <alignment horizontal="center" vertical="top" wrapText="1"/>
    </xf>
    <xf numFmtId="2" fontId="3" fillId="0" borderId="2" xfId="0" applyNumberFormat="1" applyFont="1" applyBorder="1" applyAlignment="1">
      <alignment horizontal="right" vertical="top" wrapText="1"/>
    </xf>
    <xf numFmtId="2" fontId="1" fillId="0" borderId="2" xfId="0" applyNumberFormat="1" applyFont="1" applyBorder="1" applyAlignment="1">
      <alignment horizontal="right" vertical="top" wrapText="1"/>
    </xf>
    <xf numFmtId="0" fontId="1" fillId="0" borderId="0" xfId="0" applyFont="1" applyAlignment="1">
      <alignment vertical="top" wrapText="1"/>
    </xf>
    <xf numFmtId="2" fontId="1" fillId="0" borderId="2" xfId="0" applyNumberFormat="1" applyFont="1" applyBorder="1" applyAlignment="1">
      <alignment horizontal="center" vertical="top" wrapText="1"/>
    </xf>
    <xf numFmtId="2" fontId="1" fillId="3" borderId="2" xfId="0" applyNumberFormat="1" applyFont="1" applyFill="1" applyBorder="1" applyAlignment="1">
      <alignment horizontal="center" vertical="top" wrapText="1"/>
    </xf>
    <xf numFmtId="0" fontId="2" fillId="3" borderId="2" xfId="0" applyFont="1" applyFill="1" applyBorder="1" applyAlignment="1">
      <alignment horizontal="right" vertical="top" wrapText="1"/>
    </xf>
    <xf numFmtId="0" fontId="2" fillId="3" borderId="2" xfId="0" applyFont="1" applyFill="1" applyBorder="1" applyAlignment="1">
      <alignment horizontal="center" vertical="top" wrapText="1"/>
    </xf>
    <xf numFmtId="2" fontId="7" fillId="3" borderId="2" xfId="0" applyNumberFormat="1" applyFont="1" applyFill="1" applyBorder="1" applyAlignment="1">
      <alignment horizontal="right" vertical="top" wrapText="1"/>
    </xf>
    <xf numFmtId="2" fontId="2" fillId="3" borderId="2" xfId="0" applyNumberFormat="1" applyFont="1" applyFill="1" applyBorder="1" applyAlignment="1">
      <alignment horizontal="right" vertical="top" wrapText="1"/>
    </xf>
    <xf numFmtId="2" fontId="2" fillId="0" borderId="2" xfId="0" applyNumberFormat="1" applyFont="1" applyFill="1" applyBorder="1" applyAlignment="1">
      <alignment horizontal="center" vertical="top" wrapText="1"/>
    </xf>
    <xf numFmtId="0" fontId="2" fillId="0" borderId="2" xfId="0" applyFont="1" applyFill="1" applyBorder="1" applyAlignment="1">
      <alignment horizontal="center" vertical="top" wrapText="1"/>
    </xf>
    <xf numFmtId="2" fontId="7" fillId="0" borderId="2" xfId="0" applyNumberFormat="1" applyFont="1" applyFill="1" applyBorder="1" applyAlignment="1">
      <alignment horizontal="right" vertical="top" wrapText="1"/>
    </xf>
    <xf numFmtId="2" fontId="3" fillId="0" borderId="2" xfId="0" applyNumberFormat="1" applyFont="1" applyFill="1" applyBorder="1" applyAlignment="1">
      <alignment horizontal="right" vertical="top" wrapText="1"/>
    </xf>
    <xf numFmtId="2" fontId="1" fillId="4" borderId="2" xfId="0" applyNumberFormat="1" applyFont="1" applyFill="1" applyBorder="1" applyAlignment="1">
      <alignment horizontal="center" vertical="top" wrapText="1"/>
    </xf>
    <xf numFmtId="0" fontId="1" fillId="4" borderId="2" xfId="0" applyFont="1" applyFill="1" applyBorder="1" applyAlignment="1">
      <alignment vertical="top" wrapText="1"/>
    </xf>
    <xf numFmtId="0" fontId="1" fillId="4" borderId="2" xfId="0" applyFont="1" applyFill="1" applyBorder="1" applyAlignment="1">
      <alignment horizontal="center" vertical="top" wrapText="1"/>
    </xf>
    <xf numFmtId="2" fontId="3" fillId="4" borderId="2" xfId="0" applyNumberFormat="1" applyFont="1" applyFill="1" applyBorder="1" applyAlignment="1">
      <alignment horizontal="right" vertical="top" wrapText="1"/>
    </xf>
    <xf numFmtId="2" fontId="1" fillId="4" borderId="2" xfId="0" applyNumberFormat="1" applyFont="1" applyFill="1" applyBorder="1" applyAlignment="1">
      <alignment horizontal="right" vertical="top" wrapText="1"/>
    </xf>
    <xf numFmtId="0" fontId="1" fillId="4" borderId="0" xfId="0" applyFont="1" applyFill="1" applyAlignment="1">
      <alignment vertical="top" wrapText="1"/>
    </xf>
    <xf numFmtId="2" fontId="3" fillId="4" borderId="2" xfId="0" quotePrefix="1" applyNumberFormat="1" applyFont="1" applyFill="1" applyBorder="1" applyAlignment="1">
      <alignment horizontal="right" vertical="top" wrapText="1"/>
    </xf>
    <xf numFmtId="0" fontId="1" fillId="0" borderId="2" xfId="0" applyFont="1" applyFill="1" applyBorder="1" applyAlignment="1">
      <alignment vertical="top" wrapText="1"/>
    </xf>
    <xf numFmtId="0" fontId="1" fillId="0" borderId="2" xfId="0" applyFont="1" applyFill="1" applyBorder="1" applyAlignment="1">
      <alignment horizontal="left" vertical="top" wrapText="1"/>
    </xf>
    <xf numFmtId="2" fontId="1" fillId="0" borderId="2" xfId="0" applyNumberFormat="1" applyFont="1" applyFill="1" applyBorder="1" applyAlignment="1">
      <alignment horizontal="center" vertical="top" wrapText="1"/>
    </xf>
    <xf numFmtId="0" fontId="1" fillId="0" borderId="2" xfId="0" applyFont="1" applyFill="1" applyBorder="1" applyAlignment="1">
      <alignment horizontal="center" vertical="top" wrapText="1"/>
    </xf>
    <xf numFmtId="0" fontId="2" fillId="0" borderId="2" xfId="0" applyFont="1" applyBorder="1" applyAlignment="1">
      <alignment horizontal="left" vertical="top" wrapText="1"/>
    </xf>
    <xf numFmtId="2" fontId="2" fillId="0" borderId="2" xfId="0" applyNumberFormat="1" applyFont="1" applyFill="1" applyBorder="1" applyAlignment="1">
      <alignment horizontal="right" vertical="top" wrapText="1"/>
    </xf>
    <xf numFmtId="0" fontId="10" fillId="5" borderId="2" xfId="0" applyFont="1" applyFill="1" applyBorder="1" applyAlignment="1">
      <alignment vertical="top" wrapText="1"/>
    </xf>
    <xf numFmtId="2" fontId="1" fillId="0" borderId="2" xfId="0" applyNumberFormat="1" applyFont="1" applyFill="1" applyBorder="1" applyAlignment="1">
      <alignment horizontal="right" vertical="top" wrapText="1"/>
    </xf>
    <xf numFmtId="0" fontId="10" fillId="0" borderId="2" xfId="0" applyFont="1" applyBorder="1" applyAlignment="1">
      <alignment vertical="top" wrapText="1"/>
    </xf>
    <xf numFmtId="2" fontId="1" fillId="6" borderId="2" xfId="0" applyNumberFormat="1" applyFont="1" applyFill="1" applyBorder="1" applyAlignment="1">
      <alignment horizontal="center" vertical="top" wrapText="1"/>
    </xf>
    <xf numFmtId="0" fontId="2" fillId="6" borderId="2" xfId="0" applyFont="1" applyFill="1" applyBorder="1" applyAlignment="1">
      <alignment horizontal="right" vertical="top" wrapText="1"/>
    </xf>
    <xf numFmtId="0" fontId="1" fillId="6" borderId="2" xfId="0" applyFont="1" applyFill="1" applyBorder="1" applyAlignment="1">
      <alignment horizontal="center" vertical="top" wrapText="1"/>
    </xf>
    <xf numFmtId="2" fontId="3" fillId="6" borderId="2" xfId="0" applyNumberFormat="1" applyFont="1" applyFill="1" applyBorder="1" applyAlignment="1">
      <alignment horizontal="right" vertical="top" wrapText="1"/>
    </xf>
    <xf numFmtId="2" fontId="1" fillId="6" borderId="2" xfId="0" applyNumberFormat="1" applyFont="1" applyFill="1" applyBorder="1" applyAlignment="1">
      <alignment horizontal="right" vertical="top" wrapText="1"/>
    </xf>
    <xf numFmtId="0" fontId="11" fillId="0" borderId="2" xfId="0" applyFont="1" applyBorder="1" applyAlignment="1">
      <alignment vertical="top" wrapText="1"/>
    </xf>
    <xf numFmtId="0" fontId="1" fillId="0" borderId="0" xfId="0" applyFont="1" applyAlignment="1">
      <alignment horizontal="left" vertical="top" wrapText="1"/>
    </xf>
    <xf numFmtId="0" fontId="1" fillId="0" borderId="2" xfId="0" applyFont="1" applyBorder="1" applyAlignment="1">
      <alignment horizontal="left" vertical="top" wrapText="1"/>
    </xf>
    <xf numFmtId="2" fontId="2" fillId="2" borderId="3" xfId="0" applyNumberFormat="1" applyFont="1" applyFill="1" applyBorder="1" applyAlignment="1">
      <alignment horizontal="center" vertical="top" wrapText="1"/>
    </xf>
    <xf numFmtId="0" fontId="2" fillId="2" borderId="3" xfId="0" applyFont="1" applyFill="1" applyBorder="1" applyAlignment="1">
      <alignment horizontal="right" vertical="top" wrapText="1"/>
    </xf>
    <xf numFmtId="0" fontId="2" fillId="2" borderId="3" xfId="0" applyFont="1" applyFill="1" applyBorder="1" applyAlignment="1">
      <alignment horizontal="center" vertical="top" wrapText="1"/>
    </xf>
    <xf numFmtId="2" fontId="7" fillId="2" borderId="3" xfId="0" applyNumberFormat="1" applyFont="1" applyFill="1" applyBorder="1" applyAlignment="1">
      <alignment horizontal="right" vertical="top" wrapText="1"/>
    </xf>
    <xf numFmtId="2" fontId="2" fillId="2" borderId="3" xfId="0" applyNumberFormat="1" applyFont="1" applyFill="1" applyBorder="1" applyAlignment="1">
      <alignment horizontal="right" vertical="top" wrapText="1"/>
    </xf>
    <xf numFmtId="2" fontId="2" fillId="0" borderId="6" xfId="0" applyNumberFormat="1" applyFont="1" applyBorder="1" applyAlignment="1">
      <alignment horizontal="center" vertical="top" wrapText="1"/>
    </xf>
    <xf numFmtId="2" fontId="1" fillId="0" borderId="0" xfId="0" applyNumberFormat="1" applyFont="1" applyAlignment="1">
      <alignment vertical="top" wrapText="1"/>
    </xf>
    <xf numFmtId="0" fontId="1" fillId="0" borderId="2" xfId="0" applyFont="1" applyBorder="1" applyAlignment="1">
      <alignment horizontal="right" vertical="top" wrapText="1"/>
    </xf>
    <xf numFmtId="2" fontId="1" fillId="0" borderId="7" xfId="0" applyNumberFormat="1" applyFont="1" applyBorder="1" applyAlignment="1">
      <alignment vertical="top" wrapText="1"/>
    </xf>
    <xf numFmtId="2" fontId="1" fillId="0" borderId="6" xfId="0" applyNumberFormat="1" applyFont="1" applyFill="1" applyBorder="1" applyAlignment="1">
      <alignment horizontal="center" vertical="top" wrapText="1"/>
    </xf>
    <xf numFmtId="2" fontId="1" fillId="0" borderId="2" xfId="0" quotePrefix="1" applyNumberFormat="1" applyFont="1" applyFill="1" applyBorder="1" applyAlignment="1">
      <alignment horizontal="right" vertical="top" wrapText="1"/>
    </xf>
    <xf numFmtId="0" fontId="1" fillId="0" borderId="2" xfId="0" applyFont="1" applyFill="1" applyBorder="1" applyAlignment="1">
      <alignment horizontal="right" vertical="top" wrapText="1"/>
    </xf>
    <xf numFmtId="2" fontId="1" fillId="3" borderId="6" xfId="0" applyNumberFormat="1" applyFont="1" applyFill="1" applyBorder="1" applyAlignment="1">
      <alignment horizontal="center" vertical="top" wrapText="1"/>
    </xf>
    <xf numFmtId="2" fontId="2" fillId="3" borderId="7" xfId="0" applyNumberFormat="1" applyFont="1" applyFill="1" applyBorder="1" applyAlignment="1">
      <alignment vertical="top" wrapText="1"/>
    </xf>
    <xf numFmtId="2" fontId="1" fillId="4" borderId="7" xfId="0" applyNumberFormat="1" applyFont="1" applyFill="1" applyBorder="1" applyAlignment="1">
      <alignment vertical="top" wrapText="1"/>
    </xf>
    <xf numFmtId="2" fontId="1" fillId="0" borderId="8" xfId="0" applyNumberFormat="1" applyFont="1" applyFill="1" applyBorder="1" applyAlignment="1">
      <alignment horizontal="center" vertical="top" wrapText="1"/>
    </xf>
    <xf numFmtId="0" fontId="1" fillId="0" borderId="9" xfId="0" applyFont="1" applyFill="1" applyBorder="1" applyAlignment="1">
      <alignment horizontal="left" vertical="top" wrapText="1"/>
    </xf>
    <xf numFmtId="0" fontId="1" fillId="0" borderId="9" xfId="0" applyFont="1" applyFill="1" applyBorder="1" applyAlignment="1">
      <alignment horizontal="center" vertical="top" wrapText="1"/>
    </xf>
    <xf numFmtId="2" fontId="1" fillId="0" borderId="9" xfId="0" applyNumberFormat="1" applyFont="1" applyFill="1" applyBorder="1" applyAlignment="1">
      <alignment horizontal="right" vertical="top" wrapText="1"/>
    </xf>
    <xf numFmtId="0" fontId="1" fillId="0" borderId="9" xfId="0" applyFont="1" applyBorder="1" applyAlignment="1">
      <alignment horizontal="right" vertical="top" wrapText="1"/>
    </xf>
    <xf numFmtId="2" fontId="1" fillId="0" borderId="10" xfId="0" applyNumberFormat="1" applyFont="1" applyBorder="1" applyAlignment="1">
      <alignment vertical="top" wrapText="1"/>
    </xf>
    <xf numFmtId="2" fontId="2" fillId="6" borderId="6" xfId="0" applyNumberFormat="1" applyFont="1" applyFill="1" applyBorder="1" applyAlignment="1">
      <alignment horizontal="center" vertical="top" wrapText="1"/>
    </xf>
    <xf numFmtId="0" fontId="2" fillId="6" borderId="2" xfId="0" applyFont="1" applyFill="1" applyBorder="1" applyAlignment="1">
      <alignment horizontal="center" vertical="top" wrapText="1"/>
    </xf>
    <xf numFmtId="2" fontId="2" fillId="6" borderId="2" xfId="0" applyNumberFormat="1" applyFont="1" applyFill="1" applyBorder="1" applyAlignment="1">
      <alignment horizontal="right" vertical="top" wrapText="1"/>
    </xf>
    <xf numFmtId="2" fontId="2" fillId="6" borderId="7" xfId="0" applyNumberFormat="1" applyFont="1" applyFill="1" applyBorder="1" applyAlignment="1">
      <alignment vertical="top" wrapText="1"/>
    </xf>
    <xf numFmtId="2" fontId="2" fillId="0" borderId="6" xfId="0" applyNumberFormat="1" applyFont="1" applyFill="1" applyBorder="1" applyAlignment="1">
      <alignment horizontal="center" vertical="top" wrapText="1"/>
    </xf>
    <xf numFmtId="2" fontId="1" fillId="0" borderId="6" xfId="0" applyNumberFormat="1" applyFont="1" applyBorder="1" applyAlignment="1">
      <alignment horizontal="center" vertical="top" wrapText="1"/>
    </xf>
    <xf numFmtId="0" fontId="3" fillId="0" borderId="2" xfId="0" applyFont="1" applyBorder="1" applyAlignment="1">
      <alignment vertical="top" wrapText="1"/>
    </xf>
    <xf numFmtId="2" fontId="2" fillId="3" borderId="2" xfId="0" applyNumberFormat="1" applyFont="1" applyFill="1" applyBorder="1" applyAlignment="1">
      <alignment vertical="top" wrapText="1"/>
    </xf>
    <xf numFmtId="2" fontId="2" fillId="2" borderId="5" xfId="0" applyNumberFormat="1" applyFont="1" applyFill="1" applyBorder="1" applyAlignment="1">
      <alignment horizontal="center" vertical="top" wrapText="1"/>
    </xf>
    <xf numFmtId="0" fontId="2" fillId="2" borderId="5" xfId="0" applyFont="1" applyFill="1" applyBorder="1" applyAlignment="1">
      <alignment horizontal="right" vertical="top" wrapText="1"/>
    </xf>
    <xf numFmtId="0" fontId="2" fillId="2" borderId="5" xfId="0" applyFont="1" applyFill="1" applyBorder="1" applyAlignment="1">
      <alignment horizontal="center" vertical="top" wrapText="1"/>
    </xf>
    <xf numFmtId="2" fontId="2" fillId="2" borderId="5" xfId="0" applyNumberFormat="1" applyFont="1" applyFill="1" applyBorder="1" applyAlignment="1">
      <alignment vertical="top" wrapText="1"/>
    </xf>
    <xf numFmtId="0" fontId="2" fillId="0" borderId="0" xfId="0" applyFont="1" applyAlignment="1">
      <alignment horizontal="center" wrapText="1"/>
    </xf>
    <xf numFmtId="0" fontId="1" fillId="0" borderId="0" xfId="0" applyFont="1" applyAlignment="1">
      <alignment horizontal="center" wrapText="1"/>
    </xf>
    <xf numFmtId="2" fontId="2" fillId="0" borderId="0" xfId="0" applyNumberFormat="1" applyFont="1" applyAlignment="1">
      <alignment horizontal="center"/>
    </xf>
    <xf numFmtId="0" fontId="2" fillId="0" borderId="0" xfId="0" applyFont="1" applyAlignment="1">
      <alignment horizontal="center"/>
    </xf>
    <xf numFmtId="0" fontId="2" fillId="0" borderId="0" xfId="0" applyFont="1" applyAlignment="1">
      <alignment horizontal="left"/>
    </xf>
    <xf numFmtId="0" fontId="2" fillId="0" borderId="4"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8"/>
  <sheetViews>
    <sheetView tabSelected="1" zoomScaleNormal="100" workbookViewId="0">
      <selection activeCell="F8" sqref="F8"/>
    </sheetView>
  </sheetViews>
  <sheetFormatPr defaultColWidth="9.140625" defaultRowHeight="15.75" x14ac:dyDescent="0.25"/>
  <cols>
    <col min="1" max="1" width="6.28515625" style="26" bestFit="1" customWidth="1"/>
    <col min="2" max="2" width="80.5703125" style="17" customWidth="1"/>
    <col min="3" max="3" width="9" style="23" customWidth="1"/>
    <col min="4" max="4" width="9.7109375" style="46" customWidth="1"/>
    <col min="5" max="5" width="10.140625" style="23" customWidth="1"/>
    <col min="6" max="6" width="12.140625" style="27" customWidth="1"/>
    <col min="7" max="16384" width="9.140625" style="2"/>
  </cols>
  <sheetData>
    <row r="1" spans="1:6" x14ac:dyDescent="0.25">
      <c r="A1" s="24"/>
      <c r="B1" s="120" t="s">
        <v>0</v>
      </c>
      <c r="C1" s="121"/>
      <c r="D1" s="121"/>
      <c r="E1" s="121"/>
    </row>
    <row r="2" spans="1:6" x14ac:dyDescent="0.25">
      <c r="A2" s="122" t="s">
        <v>1</v>
      </c>
      <c r="B2" s="123"/>
      <c r="C2" s="123"/>
      <c r="D2" s="123"/>
      <c r="E2" s="123"/>
      <c r="F2" s="123"/>
    </row>
    <row r="3" spans="1:6" x14ac:dyDescent="0.25">
      <c r="A3" s="28"/>
      <c r="B3" s="29"/>
      <c r="C3" s="124" t="s">
        <v>2</v>
      </c>
      <c r="D3" s="124"/>
      <c r="E3" s="124"/>
      <c r="F3" s="124"/>
    </row>
    <row r="4" spans="1:6" s="7" customFormat="1" ht="31.5" x14ac:dyDescent="0.25">
      <c r="A4" s="30" t="s">
        <v>3</v>
      </c>
      <c r="B4" s="31" t="s">
        <v>4</v>
      </c>
      <c r="C4" s="31" t="s">
        <v>5</v>
      </c>
      <c r="D4" s="32" t="s">
        <v>6</v>
      </c>
      <c r="E4" s="31" t="s">
        <v>7</v>
      </c>
      <c r="F4" s="33" t="s">
        <v>8</v>
      </c>
    </row>
    <row r="5" spans="1:6" s="52" customFormat="1" x14ac:dyDescent="0.25">
      <c r="A5" s="47">
        <v>1</v>
      </c>
      <c r="B5" s="48" t="s">
        <v>9</v>
      </c>
      <c r="C5" s="49"/>
      <c r="D5" s="50"/>
      <c r="E5" s="49"/>
      <c r="F5" s="51"/>
    </row>
    <row r="6" spans="1:6" s="52" customFormat="1" x14ac:dyDescent="0.25">
      <c r="A6" s="53">
        <v>1.01</v>
      </c>
      <c r="B6" s="10" t="s">
        <v>10</v>
      </c>
      <c r="C6" s="49" t="s">
        <v>11</v>
      </c>
      <c r="D6" s="50">
        <v>1</v>
      </c>
      <c r="E6" s="49">
        <v>0</v>
      </c>
      <c r="F6" s="51">
        <f>D6*E6</f>
        <v>0</v>
      </c>
    </row>
    <row r="7" spans="1:6" s="52" customFormat="1" x14ac:dyDescent="0.25">
      <c r="A7" s="54"/>
      <c r="B7" s="55" t="s">
        <v>12</v>
      </c>
      <c r="C7" s="56"/>
      <c r="D7" s="57"/>
      <c r="E7" s="56"/>
      <c r="F7" s="58">
        <f>F6</f>
        <v>0</v>
      </c>
    </row>
    <row r="8" spans="1:6" s="52" customFormat="1" x14ac:dyDescent="0.25">
      <c r="A8" s="59">
        <v>2</v>
      </c>
      <c r="B8" s="34" t="s">
        <v>13</v>
      </c>
      <c r="C8" s="60"/>
      <c r="D8" s="61"/>
      <c r="E8" s="60"/>
      <c r="F8" s="51"/>
    </row>
    <row r="9" spans="1:6" s="52" customFormat="1" ht="31.5" x14ac:dyDescent="0.25">
      <c r="A9" s="53">
        <v>2.0099999999999998</v>
      </c>
      <c r="B9" s="10" t="s">
        <v>14</v>
      </c>
      <c r="C9" s="49" t="s">
        <v>15</v>
      </c>
      <c r="D9" s="62">
        <v>1</v>
      </c>
      <c r="E9" s="49">
        <v>0</v>
      </c>
      <c r="F9" s="51">
        <f>D9*E9</f>
        <v>0</v>
      </c>
    </row>
    <row r="10" spans="1:6" s="52" customFormat="1" x14ac:dyDescent="0.25">
      <c r="A10" s="54"/>
      <c r="B10" s="55" t="s">
        <v>16</v>
      </c>
      <c r="C10" s="56"/>
      <c r="D10" s="57"/>
      <c r="E10" s="56"/>
      <c r="F10" s="58">
        <f>F9</f>
        <v>0</v>
      </c>
    </row>
    <row r="11" spans="1:6" s="52" customFormat="1" x14ac:dyDescent="0.25">
      <c r="A11" s="47">
        <v>3</v>
      </c>
      <c r="B11" s="34" t="s">
        <v>17</v>
      </c>
      <c r="C11" s="49"/>
      <c r="D11" s="50"/>
      <c r="E11" s="49"/>
      <c r="F11" s="51"/>
    </row>
    <row r="12" spans="1:6" s="68" customFormat="1" ht="31.5" x14ac:dyDescent="0.25">
      <c r="A12" s="63">
        <v>3.01</v>
      </c>
      <c r="B12" s="64" t="s">
        <v>18</v>
      </c>
      <c r="C12" s="65" t="s">
        <v>19</v>
      </c>
      <c r="D12" s="66">
        <v>45</v>
      </c>
      <c r="E12" s="65">
        <v>0</v>
      </c>
      <c r="F12" s="67">
        <f t="shared" ref="F12:F14" si="0">D12*E12</f>
        <v>0</v>
      </c>
    </row>
    <row r="13" spans="1:6" s="68" customFormat="1" ht="35.25" customHeight="1" x14ac:dyDescent="0.25">
      <c r="A13" s="63">
        <v>3.02</v>
      </c>
      <c r="B13" s="64" t="s">
        <v>20</v>
      </c>
      <c r="C13" s="65" t="s">
        <v>19</v>
      </c>
      <c r="D13" s="69">
        <v>15</v>
      </c>
      <c r="E13" s="65">
        <v>0</v>
      </c>
      <c r="F13" s="67">
        <f t="shared" si="0"/>
        <v>0</v>
      </c>
    </row>
    <row r="14" spans="1:6" s="68" customFormat="1" ht="47.25" x14ac:dyDescent="0.25">
      <c r="A14" s="63">
        <v>3.03</v>
      </c>
      <c r="B14" s="64" t="s">
        <v>21</v>
      </c>
      <c r="C14" s="65" t="s">
        <v>22</v>
      </c>
      <c r="D14" s="66">
        <v>115</v>
      </c>
      <c r="E14" s="65">
        <v>0</v>
      </c>
      <c r="F14" s="67">
        <f t="shared" si="0"/>
        <v>0</v>
      </c>
    </row>
    <row r="15" spans="1:6" s="68" customFormat="1" ht="31.5" x14ac:dyDescent="0.25">
      <c r="A15" s="63">
        <v>3.04</v>
      </c>
      <c r="B15" s="70" t="s">
        <v>23</v>
      </c>
      <c r="C15" s="65" t="s">
        <v>24</v>
      </c>
      <c r="D15" s="66">
        <v>145</v>
      </c>
      <c r="E15" s="65">
        <v>0</v>
      </c>
      <c r="F15" s="67">
        <f>D15*E15</f>
        <v>0</v>
      </c>
    </row>
    <row r="16" spans="1:6" s="68" customFormat="1" ht="31.5" x14ac:dyDescent="0.25">
      <c r="A16" s="63">
        <v>3.05</v>
      </c>
      <c r="B16" s="71" t="s">
        <v>25</v>
      </c>
      <c r="C16" s="65" t="s">
        <v>19</v>
      </c>
      <c r="D16" s="66">
        <v>41.57</v>
      </c>
      <c r="E16" s="65">
        <v>0</v>
      </c>
      <c r="F16" s="67">
        <f>D16*E16</f>
        <v>0</v>
      </c>
    </row>
    <row r="17" spans="1:6" s="68" customFormat="1" ht="31.5" x14ac:dyDescent="0.25">
      <c r="A17" s="63">
        <v>3.06</v>
      </c>
      <c r="B17" s="70" t="s">
        <v>26</v>
      </c>
      <c r="C17" s="65" t="s">
        <v>22</v>
      </c>
      <c r="D17" s="66">
        <v>138.55000000000001</v>
      </c>
      <c r="E17" s="65">
        <v>0</v>
      </c>
      <c r="F17" s="67">
        <f>D17*E17</f>
        <v>0</v>
      </c>
    </row>
    <row r="18" spans="1:6" s="52" customFormat="1" ht="36" customHeight="1" x14ac:dyDescent="0.25">
      <c r="A18" s="72">
        <v>3.07</v>
      </c>
      <c r="B18" s="71" t="s">
        <v>27</v>
      </c>
      <c r="C18" s="73" t="s">
        <v>22</v>
      </c>
      <c r="D18" s="62">
        <v>25.0625</v>
      </c>
      <c r="E18" s="49">
        <v>0</v>
      </c>
      <c r="F18" s="51">
        <f>D18*E18</f>
        <v>0</v>
      </c>
    </row>
    <row r="19" spans="1:6" s="52" customFormat="1" x14ac:dyDescent="0.25">
      <c r="A19" s="54"/>
      <c r="B19" s="55" t="s">
        <v>28</v>
      </c>
      <c r="C19" s="56"/>
      <c r="D19" s="57"/>
      <c r="E19" s="56"/>
      <c r="F19" s="58">
        <f>SUM(F12:F18)</f>
        <v>0</v>
      </c>
    </row>
    <row r="20" spans="1:6" s="52" customFormat="1" x14ac:dyDescent="0.25">
      <c r="A20" s="47">
        <v>4</v>
      </c>
      <c r="B20" s="48" t="s">
        <v>29</v>
      </c>
      <c r="C20" s="49"/>
      <c r="D20" s="62"/>
      <c r="E20" s="49"/>
      <c r="F20" s="67"/>
    </row>
    <row r="21" spans="1:6" s="52" customFormat="1" x14ac:dyDescent="0.25">
      <c r="A21" s="72">
        <v>4.01</v>
      </c>
      <c r="B21" s="70" t="s">
        <v>30</v>
      </c>
      <c r="C21" s="73" t="s">
        <v>31</v>
      </c>
      <c r="D21" s="62">
        <v>60</v>
      </c>
      <c r="E21" s="49">
        <v>0</v>
      </c>
      <c r="F21" s="51">
        <f t="shared" ref="F21:F27" si="1">D21*E21</f>
        <v>0</v>
      </c>
    </row>
    <row r="22" spans="1:6" s="52" customFormat="1" ht="47.25" x14ac:dyDescent="0.25">
      <c r="A22" s="72">
        <v>4.0199999999999996</v>
      </c>
      <c r="B22" s="70" t="s">
        <v>32</v>
      </c>
      <c r="C22" s="73" t="s">
        <v>22</v>
      </c>
      <c r="D22" s="62">
        <v>170</v>
      </c>
      <c r="E22" s="49">
        <v>0</v>
      </c>
      <c r="F22" s="51">
        <f t="shared" si="1"/>
        <v>0</v>
      </c>
    </row>
    <row r="23" spans="1:6" s="52" customFormat="1" ht="31.5" x14ac:dyDescent="0.25">
      <c r="A23" s="72">
        <v>4.03</v>
      </c>
      <c r="B23" s="70" t="s">
        <v>33</v>
      </c>
      <c r="C23" s="73" t="s">
        <v>19</v>
      </c>
      <c r="D23" s="62">
        <f>6+5.25</f>
        <v>11.25</v>
      </c>
      <c r="E23" s="49">
        <v>0</v>
      </c>
      <c r="F23" s="51">
        <f t="shared" si="1"/>
        <v>0</v>
      </c>
    </row>
    <row r="24" spans="1:6" s="52" customFormat="1" ht="31.5" x14ac:dyDescent="0.25">
      <c r="A24" s="72">
        <v>4.04</v>
      </c>
      <c r="B24" s="70" t="s">
        <v>34</v>
      </c>
      <c r="C24" s="73" t="s">
        <v>35</v>
      </c>
      <c r="D24" s="66">
        <v>80</v>
      </c>
      <c r="E24" s="49">
        <v>0</v>
      </c>
      <c r="F24" s="51">
        <f t="shared" si="1"/>
        <v>0</v>
      </c>
    </row>
    <row r="25" spans="1:6" s="52" customFormat="1" ht="78.75" x14ac:dyDescent="0.25">
      <c r="A25" s="72">
        <v>4.05</v>
      </c>
      <c r="B25" s="71" t="s">
        <v>102</v>
      </c>
      <c r="C25" s="73" t="s">
        <v>36</v>
      </c>
      <c r="D25" s="62">
        <v>138.55000000000001</v>
      </c>
      <c r="E25" s="49">
        <v>0</v>
      </c>
      <c r="F25" s="51">
        <f t="shared" si="1"/>
        <v>0</v>
      </c>
    </row>
    <row r="26" spans="1:6" s="52" customFormat="1" x14ac:dyDescent="0.25">
      <c r="A26" s="72">
        <v>4.0599999999999996</v>
      </c>
      <c r="B26" s="71" t="s">
        <v>37</v>
      </c>
      <c r="C26" s="73" t="s">
        <v>38</v>
      </c>
      <c r="D26" s="62">
        <v>140</v>
      </c>
      <c r="E26" s="49">
        <v>0</v>
      </c>
      <c r="F26" s="51">
        <f t="shared" si="1"/>
        <v>0</v>
      </c>
    </row>
    <row r="27" spans="1:6" s="52" customFormat="1" ht="47.25" x14ac:dyDescent="0.25">
      <c r="A27" s="72">
        <v>4.07</v>
      </c>
      <c r="B27" s="71" t="s">
        <v>39</v>
      </c>
      <c r="C27" s="73" t="s">
        <v>40</v>
      </c>
      <c r="D27" s="62">
        <v>1</v>
      </c>
      <c r="E27" s="49">
        <v>0</v>
      </c>
      <c r="F27" s="51">
        <f t="shared" si="1"/>
        <v>0</v>
      </c>
    </row>
    <row r="28" spans="1:6" s="52" customFormat="1" x14ac:dyDescent="0.25">
      <c r="A28" s="54"/>
      <c r="B28" s="55" t="s">
        <v>41</v>
      </c>
      <c r="C28" s="56"/>
      <c r="D28" s="57"/>
      <c r="E28" s="56"/>
      <c r="F28" s="58">
        <f>SUM(F21:F27)</f>
        <v>0</v>
      </c>
    </row>
    <row r="29" spans="1:6" s="52" customFormat="1" x14ac:dyDescent="0.25">
      <c r="A29" s="59">
        <v>5</v>
      </c>
      <c r="B29" s="34" t="s">
        <v>42</v>
      </c>
      <c r="C29" s="73"/>
      <c r="D29" s="62"/>
      <c r="E29" s="49"/>
      <c r="F29" s="51"/>
    </row>
    <row r="30" spans="1:6" s="52" customFormat="1" ht="47.25" x14ac:dyDescent="0.25">
      <c r="A30" s="72">
        <v>5.01</v>
      </c>
      <c r="B30" s="70" t="s">
        <v>103</v>
      </c>
      <c r="C30" s="73" t="s">
        <v>22</v>
      </c>
      <c r="D30" s="62">
        <v>360</v>
      </c>
      <c r="E30" s="49">
        <v>0</v>
      </c>
      <c r="F30" s="51">
        <f t="shared" ref="F30:F36" si="2">D30*E30</f>
        <v>0</v>
      </c>
    </row>
    <row r="31" spans="1:6" s="52" customFormat="1" ht="31.5" x14ac:dyDescent="0.25">
      <c r="A31" s="72">
        <v>5.0199999999999996</v>
      </c>
      <c r="B31" s="70" t="s">
        <v>104</v>
      </c>
      <c r="C31" s="73" t="s">
        <v>22</v>
      </c>
      <c r="D31" s="62">
        <v>40</v>
      </c>
      <c r="E31" s="49">
        <v>0</v>
      </c>
      <c r="F31" s="51">
        <f t="shared" si="2"/>
        <v>0</v>
      </c>
    </row>
    <row r="32" spans="1:6" s="52" customFormat="1" ht="47.25" x14ac:dyDescent="0.25">
      <c r="A32" s="72">
        <v>5.03</v>
      </c>
      <c r="B32" s="70" t="s">
        <v>105</v>
      </c>
      <c r="C32" s="73" t="s">
        <v>22</v>
      </c>
      <c r="D32" s="62">
        <v>320</v>
      </c>
      <c r="E32" s="49">
        <v>0</v>
      </c>
      <c r="F32" s="51">
        <f t="shared" si="2"/>
        <v>0</v>
      </c>
    </row>
    <row r="33" spans="1:6" s="52" customFormat="1" ht="47.25" x14ac:dyDescent="0.25">
      <c r="A33" s="72">
        <v>5.04</v>
      </c>
      <c r="B33" s="70" t="s">
        <v>106</v>
      </c>
      <c r="C33" s="73" t="s">
        <v>38</v>
      </c>
      <c r="D33" s="62">
        <v>124</v>
      </c>
      <c r="E33" s="49">
        <v>0</v>
      </c>
      <c r="F33" s="51">
        <f t="shared" si="2"/>
        <v>0</v>
      </c>
    </row>
    <row r="34" spans="1:6" s="52" customFormat="1" ht="31.5" x14ac:dyDescent="0.25">
      <c r="A34" s="72">
        <v>5.05</v>
      </c>
      <c r="B34" s="70" t="s">
        <v>43</v>
      </c>
      <c r="C34" s="73" t="s">
        <v>40</v>
      </c>
      <c r="D34" s="62">
        <v>1</v>
      </c>
      <c r="E34" s="49">
        <v>0</v>
      </c>
      <c r="F34" s="51">
        <f t="shared" si="2"/>
        <v>0</v>
      </c>
    </row>
    <row r="35" spans="1:6" s="52" customFormat="1" ht="31.5" x14ac:dyDescent="0.25">
      <c r="A35" s="72">
        <v>5.0599999999999996</v>
      </c>
      <c r="B35" s="70" t="s">
        <v>44</v>
      </c>
      <c r="C35" s="73" t="s">
        <v>40</v>
      </c>
      <c r="D35" s="62">
        <v>1</v>
      </c>
      <c r="E35" s="49">
        <v>0</v>
      </c>
      <c r="F35" s="51">
        <f t="shared" si="2"/>
        <v>0</v>
      </c>
    </row>
    <row r="36" spans="1:6" s="52" customFormat="1" ht="31.5" x14ac:dyDescent="0.25">
      <c r="A36" s="72">
        <v>5.07</v>
      </c>
      <c r="B36" s="70" t="s">
        <v>45</v>
      </c>
      <c r="C36" s="73" t="s">
        <v>46</v>
      </c>
      <c r="D36" s="62">
        <v>2</v>
      </c>
      <c r="E36" s="49">
        <v>0</v>
      </c>
      <c r="F36" s="51">
        <f t="shared" si="2"/>
        <v>0</v>
      </c>
    </row>
    <row r="37" spans="1:6" s="52" customFormat="1" x14ac:dyDescent="0.25">
      <c r="A37" s="54"/>
      <c r="B37" s="55" t="s">
        <v>47</v>
      </c>
      <c r="C37" s="56"/>
      <c r="D37" s="57"/>
      <c r="E37" s="56"/>
      <c r="F37" s="58">
        <f>SUM(F30:F36)</f>
        <v>0</v>
      </c>
    </row>
    <row r="38" spans="1:6" s="52" customFormat="1" ht="16.5" customHeight="1" x14ac:dyDescent="0.25">
      <c r="A38" s="47">
        <v>6</v>
      </c>
      <c r="B38" s="74" t="s">
        <v>48</v>
      </c>
      <c r="C38" s="49"/>
      <c r="D38" s="50"/>
      <c r="E38" s="49"/>
      <c r="F38" s="51"/>
    </row>
    <row r="39" spans="1:6" s="52" customFormat="1" ht="47.25" x14ac:dyDescent="0.25">
      <c r="A39" s="53">
        <v>6.01</v>
      </c>
      <c r="B39" s="10" t="s">
        <v>49</v>
      </c>
      <c r="C39" s="49" t="s">
        <v>50</v>
      </c>
      <c r="D39" s="62">
        <v>3</v>
      </c>
      <c r="E39" s="49">
        <v>0</v>
      </c>
      <c r="F39" s="51">
        <f>D39*E39</f>
        <v>0</v>
      </c>
    </row>
    <row r="40" spans="1:6" s="52" customFormat="1" x14ac:dyDescent="0.25">
      <c r="A40" s="53">
        <v>6.02</v>
      </c>
      <c r="B40" s="10" t="s">
        <v>51</v>
      </c>
      <c r="C40" s="49" t="s">
        <v>50</v>
      </c>
      <c r="D40" s="62">
        <v>2</v>
      </c>
      <c r="E40" s="49">
        <v>0</v>
      </c>
      <c r="F40" s="51">
        <f t="shared" ref="F40" si="3">D40*E40</f>
        <v>0</v>
      </c>
    </row>
    <row r="41" spans="1:6" s="52" customFormat="1" ht="31.5" x14ac:dyDescent="0.25">
      <c r="A41" s="53">
        <v>6.03</v>
      </c>
      <c r="B41" s="10" t="s">
        <v>52</v>
      </c>
      <c r="C41" s="49" t="s">
        <v>53</v>
      </c>
      <c r="D41" s="62">
        <v>6</v>
      </c>
      <c r="E41" s="49">
        <v>0</v>
      </c>
      <c r="F41" s="51">
        <f>D41*E41</f>
        <v>0</v>
      </c>
    </row>
    <row r="42" spans="1:6" s="52" customFormat="1" ht="31.5" x14ac:dyDescent="0.25">
      <c r="A42" s="53">
        <v>6.04</v>
      </c>
      <c r="B42" s="10" t="s">
        <v>54</v>
      </c>
      <c r="C42" s="49" t="s">
        <v>55</v>
      </c>
      <c r="D42" s="62">
        <v>36.6</v>
      </c>
      <c r="E42" s="49">
        <v>0</v>
      </c>
      <c r="F42" s="51">
        <f>D42*E42</f>
        <v>0</v>
      </c>
    </row>
    <row r="43" spans="1:6" s="52" customFormat="1" x14ac:dyDescent="0.25">
      <c r="A43" s="54"/>
      <c r="B43" s="55" t="s">
        <v>56</v>
      </c>
      <c r="C43" s="56"/>
      <c r="D43" s="57"/>
      <c r="E43" s="56"/>
      <c r="F43" s="58">
        <f>SUM(F39:F41)</f>
        <v>0</v>
      </c>
    </row>
    <row r="44" spans="1:6" s="52" customFormat="1" x14ac:dyDescent="0.25">
      <c r="A44" s="59" t="s">
        <v>57</v>
      </c>
      <c r="B44" s="34" t="s">
        <v>107</v>
      </c>
      <c r="C44" s="60"/>
      <c r="D44" s="61"/>
      <c r="E44" s="60"/>
      <c r="F44" s="75"/>
    </row>
    <row r="45" spans="1:6" s="52" customFormat="1" ht="63" x14ac:dyDescent="0.25">
      <c r="A45" s="72">
        <v>7.01</v>
      </c>
      <c r="B45" s="76" t="s">
        <v>58</v>
      </c>
      <c r="C45" s="73" t="s">
        <v>31</v>
      </c>
      <c r="D45" s="62">
        <v>75</v>
      </c>
      <c r="E45" s="73">
        <v>0</v>
      </c>
      <c r="F45" s="77">
        <f t="shared" ref="F45:F50" si="4">D45*E45</f>
        <v>0</v>
      </c>
    </row>
    <row r="46" spans="1:6" s="52" customFormat="1" ht="31.5" x14ac:dyDescent="0.25">
      <c r="A46" s="72">
        <v>7.02</v>
      </c>
      <c r="B46" s="78" t="s">
        <v>59</v>
      </c>
      <c r="C46" s="73" t="s">
        <v>31</v>
      </c>
      <c r="D46" s="62">
        <v>35</v>
      </c>
      <c r="E46" s="73">
        <v>0</v>
      </c>
      <c r="F46" s="77">
        <f t="shared" si="4"/>
        <v>0</v>
      </c>
    </row>
    <row r="47" spans="1:6" s="52" customFormat="1" ht="31.5" x14ac:dyDescent="0.25">
      <c r="A47" s="72">
        <v>7.03</v>
      </c>
      <c r="B47" s="78" t="s">
        <v>60</v>
      </c>
      <c r="C47" s="73" t="s">
        <v>40</v>
      </c>
      <c r="D47" s="62">
        <v>1</v>
      </c>
      <c r="E47" s="73">
        <v>0</v>
      </c>
      <c r="F47" s="77">
        <f t="shared" si="4"/>
        <v>0</v>
      </c>
    </row>
    <row r="48" spans="1:6" s="52" customFormat="1" x14ac:dyDescent="0.25">
      <c r="A48" s="72">
        <v>7.04</v>
      </c>
      <c r="B48" s="78" t="s">
        <v>61</v>
      </c>
      <c r="C48" s="73" t="s">
        <v>50</v>
      </c>
      <c r="D48" s="62">
        <v>6</v>
      </c>
      <c r="E48" s="73">
        <v>0</v>
      </c>
      <c r="F48" s="77">
        <f t="shared" si="4"/>
        <v>0</v>
      </c>
    </row>
    <row r="49" spans="1:6" s="52" customFormat="1" x14ac:dyDescent="0.25">
      <c r="A49" s="72">
        <v>7.05</v>
      </c>
      <c r="B49" s="78" t="s">
        <v>62</v>
      </c>
      <c r="C49" s="73" t="s">
        <v>50</v>
      </c>
      <c r="D49" s="62">
        <v>4</v>
      </c>
      <c r="E49" s="73">
        <v>0</v>
      </c>
      <c r="F49" s="77">
        <f t="shared" si="4"/>
        <v>0</v>
      </c>
    </row>
    <row r="50" spans="1:6" s="52" customFormat="1" x14ac:dyDescent="0.25">
      <c r="A50" s="72">
        <v>7.06</v>
      </c>
      <c r="B50" s="78" t="s">
        <v>63</v>
      </c>
      <c r="C50" s="73" t="s">
        <v>50</v>
      </c>
      <c r="D50" s="62">
        <v>12</v>
      </c>
      <c r="E50" s="73">
        <v>0</v>
      </c>
      <c r="F50" s="77">
        <f t="shared" si="4"/>
        <v>0</v>
      </c>
    </row>
    <row r="51" spans="1:6" s="52" customFormat="1" x14ac:dyDescent="0.25">
      <c r="A51" s="79"/>
      <c r="B51" s="80" t="s">
        <v>64</v>
      </c>
      <c r="C51" s="81"/>
      <c r="D51" s="82"/>
      <c r="E51" s="81"/>
      <c r="F51" s="83">
        <f>SUM(F45:F50)</f>
        <v>0</v>
      </c>
    </row>
    <row r="52" spans="1:6" s="52" customFormat="1" x14ac:dyDescent="0.25">
      <c r="A52" s="59">
        <v>8</v>
      </c>
      <c r="B52" s="84" t="s">
        <v>65</v>
      </c>
      <c r="C52" s="73"/>
      <c r="D52" s="62"/>
      <c r="E52" s="73"/>
      <c r="F52" s="77"/>
    </row>
    <row r="53" spans="1:6" s="52" customFormat="1" ht="31.5" x14ac:dyDescent="0.25">
      <c r="A53" s="72">
        <v>8.01</v>
      </c>
      <c r="B53" s="85" t="s">
        <v>66</v>
      </c>
      <c r="C53" s="73" t="s">
        <v>55</v>
      </c>
      <c r="D53" s="62">
        <v>147</v>
      </c>
      <c r="E53" s="73">
        <v>0</v>
      </c>
      <c r="F53" s="77">
        <f>D53*E53</f>
        <v>0</v>
      </c>
    </row>
    <row r="54" spans="1:6" s="52" customFormat="1" ht="47.25" x14ac:dyDescent="0.25">
      <c r="A54" s="72">
        <v>8.02</v>
      </c>
      <c r="B54" s="86" t="s">
        <v>67</v>
      </c>
      <c r="C54" s="73" t="s">
        <v>50</v>
      </c>
      <c r="D54" s="62">
        <v>84</v>
      </c>
      <c r="E54" s="73">
        <v>0</v>
      </c>
      <c r="F54" s="77">
        <f>D54*E54</f>
        <v>0</v>
      </c>
    </row>
    <row r="55" spans="1:6" s="52" customFormat="1" ht="31.5" x14ac:dyDescent="0.25">
      <c r="A55" s="72">
        <v>8.0299999999999994</v>
      </c>
      <c r="B55" s="86" t="s">
        <v>68</v>
      </c>
      <c r="C55" s="73" t="s">
        <v>19</v>
      </c>
      <c r="D55" s="62">
        <v>25</v>
      </c>
      <c r="E55" s="73">
        <v>0</v>
      </c>
      <c r="F55" s="77">
        <f>D55*E55</f>
        <v>0</v>
      </c>
    </row>
    <row r="56" spans="1:6" s="52" customFormat="1" ht="31.5" x14ac:dyDescent="0.25">
      <c r="A56" s="72">
        <v>8.0399999999999991</v>
      </c>
      <c r="B56" s="70" t="s">
        <v>34</v>
      </c>
      <c r="C56" s="73" t="s">
        <v>35</v>
      </c>
      <c r="D56" s="66">
        <v>80</v>
      </c>
      <c r="E56" s="49">
        <v>0</v>
      </c>
      <c r="F56" s="51">
        <f t="shared" ref="F56" si="5">D56*E56</f>
        <v>0</v>
      </c>
    </row>
    <row r="57" spans="1:6" s="52" customFormat="1" ht="35.25" customHeight="1" x14ac:dyDescent="0.25">
      <c r="A57" s="72">
        <v>8.0500000000000007</v>
      </c>
      <c r="B57" s="86" t="s">
        <v>69</v>
      </c>
      <c r="C57" s="73" t="s">
        <v>55</v>
      </c>
      <c r="D57" s="62">
        <v>150</v>
      </c>
      <c r="E57" s="73">
        <v>0</v>
      </c>
      <c r="F57" s="77">
        <f>D57*E57</f>
        <v>0</v>
      </c>
    </row>
    <row r="58" spans="1:6" s="52" customFormat="1" ht="47.25" x14ac:dyDescent="0.25">
      <c r="A58" s="72">
        <v>8.06</v>
      </c>
      <c r="B58" s="85" t="s">
        <v>98</v>
      </c>
      <c r="C58" s="73" t="s">
        <v>15</v>
      </c>
      <c r="D58" s="62">
        <v>1</v>
      </c>
      <c r="E58" s="73">
        <v>0</v>
      </c>
      <c r="F58" s="77">
        <f>D58*E58</f>
        <v>0</v>
      </c>
    </row>
    <row r="59" spans="1:6" s="52" customFormat="1" x14ac:dyDescent="0.25">
      <c r="A59" s="79"/>
      <c r="B59" s="80" t="s">
        <v>70</v>
      </c>
      <c r="C59" s="81"/>
      <c r="D59" s="82"/>
      <c r="E59" s="81"/>
      <c r="F59" s="83">
        <f>SUM(F53:F58)</f>
        <v>0</v>
      </c>
    </row>
    <row r="60" spans="1:6" s="52" customFormat="1" x14ac:dyDescent="0.25">
      <c r="A60" s="87"/>
      <c r="B60" s="88" t="s">
        <v>71</v>
      </c>
      <c r="C60" s="89"/>
      <c r="D60" s="90"/>
      <c r="E60" s="89"/>
      <c r="F60" s="91">
        <f>(F7+F10+F19+F28+F37+F43+F51+F59)</f>
        <v>0</v>
      </c>
    </row>
    <row r="61" spans="1:6" s="16" customFormat="1" x14ac:dyDescent="0.25">
      <c r="A61" s="25"/>
      <c r="B61" s="12"/>
      <c r="C61" s="13"/>
      <c r="D61" s="35"/>
      <c r="E61" s="36"/>
      <c r="F61" s="37"/>
    </row>
    <row r="62" spans="1:6" x14ac:dyDescent="0.25">
      <c r="C62" s="18"/>
      <c r="D62" s="38"/>
    </row>
    <row r="63" spans="1:6" x14ac:dyDescent="0.25">
      <c r="C63" s="18"/>
      <c r="D63" s="38"/>
    </row>
    <row r="67" spans="1:7" x14ac:dyDescent="0.25">
      <c r="B67" s="122"/>
      <c r="C67" s="123"/>
      <c r="D67" s="123"/>
      <c r="E67" s="123"/>
      <c r="F67" s="123"/>
      <c r="G67" s="123"/>
    </row>
    <row r="68" spans="1:7" x14ac:dyDescent="0.25">
      <c r="B68" s="122"/>
      <c r="C68" s="123"/>
      <c r="D68" s="123"/>
      <c r="E68" s="123"/>
      <c r="F68" s="123"/>
      <c r="G68" s="123"/>
    </row>
    <row r="69" spans="1:7" x14ac:dyDescent="0.25">
      <c r="A69" s="23"/>
      <c r="B69" s="2"/>
      <c r="D69" s="39"/>
      <c r="F69" s="20"/>
    </row>
    <row r="70" spans="1:7" x14ac:dyDescent="0.25">
      <c r="A70" s="23"/>
      <c r="B70" s="2"/>
      <c r="D70" s="39"/>
      <c r="F70" s="20"/>
    </row>
    <row r="71" spans="1:7" x14ac:dyDescent="0.25">
      <c r="A71" s="23"/>
      <c r="B71" s="2"/>
      <c r="D71" s="39"/>
      <c r="F71" s="20"/>
    </row>
    <row r="72" spans="1:7" x14ac:dyDescent="0.25">
      <c r="A72" s="23"/>
      <c r="B72" s="2"/>
      <c r="D72" s="39"/>
      <c r="F72" s="20"/>
    </row>
    <row r="73" spans="1:7" x14ac:dyDescent="0.25">
      <c r="A73" s="23"/>
      <c r="B73" s="2"/>
      <c r="D73" s="39"/>
      <c r="F73" s="20"/>
    </row>
    <row r="74" spans="1:7" x14ac:dyDescent="0.25">
      <c r="A74" s="23"/>
      <c r="B74" s="2"/>
      <c r="D74" s="39"/>
      <c r="F74" s="20"/>
    </row>
    <row r="75" spans="1:7" x14ac:dyDescent="0.25">
      <c r="A75" s="23"/>
      <c r="B75" s="2"/>
      <c r="D75" s="39"/>
      <c r="F75" s="20"/>
    </row>
    <row r="76" spans="1:7" x14ac:dyDescent="0.25">
      <c r="A76" s="23"/>
      <c r="B76" s="2"/>
      <c r="D76" s="39"/>
      <c r="F76" s="20"/>
    </row>
    <row r="77" spans="1:7" x14ac:dyDescent="0.25">
      <c r="A77" s="23"/>
      <c r="B77" s="2"/>
      <c r="D77" s="39"/>
      <c r="F77" s="20"/>
    </row>
    <row r="78" spans="1:7" x14ac:dyDescent="0.25">
      <c r="A78" s="23"/>
      <c r="B78" s="2"/>
      <c r="D78" s="39"/>
      <c r="F78" s="20"/>
    </row>
    <row r="79" spans="1:7" x14ac:dyDescent="0.25">
      <c r="A79" s="23"/>
      <c r="B79" s="2"/>
      <c r="D79" s="39"/>
      <c r="F79" s="20"/>
    </row>
    <row r="80" spans="1:7" x14ac:dyDescent="0.25">
      <c r="A80" s="23"/>
      <c r="B80" s="2"/>
      <c r="D80" s="39"/>
      <c r="F80" s="20"/>
    </row>
    <row r="81" spans="1:6" x14ac:dyDescent="0.25">
      <c r="A81" s="23"/>
      <c r="B81" s="2"/>
      <c r="D81" s="39"/>
      <c r="F81" s="20"/>
    </row>
    <row r="82" spans="1:6" x14ac:dyDescent="0.25">
      <c r="A82" s="23"/>
      <c r="B82" s="2"/>
      <c r="D82" s="39"/>
      <c r="F82" s="20"/>
    </row>
    <row r="83" spans="1:6" x14ac:dyDescent="0.25">
      <c r="A83" s="23"/>
      <c r="B83" s="2"/>
      <c r="D83" s="39"/>
      <c r="F83" s="20"/>
    </row>
    <row r="84" spans="1:6" x14ac:dyDescent="0.25">
      <c r="A84" s="23"/>
      <c r="B84" s="2"/>
      <c r="D84" s="39"/>
      <c r="F84" s="20"/>
    </row>
    <row r="85" spans="1:6" x14ac:dyDescent="0.25">
      <c r="A85" s="23"/>
      <c r="B85" s="2"/>
      <c r="D85" s="39"/>
      <c r="F85" s="20"/>
    </row>
    <row r="86" spans="1:6" x14ac:dyDescent="0.25">
      <c r="A86" s="23"/>
      <c r="B86" s="2"/>
      <c r="D86" s="39"/>
      <c r="F86" s="20"/>
    </row>
    <row r="87" spans="1:6" x14ac:dyDescent="0.25">
      <c r="A87" s="23"/>
      <c r="B87" s="2"/>
      <c r="D87" s="39"/>
      <c r="F87" s="20"/>
    </row>
    <row r="88" spans="1:6" x14ac:dyDescent="0.25">
      <c r="A88" s="23"/>
      <c r="B88" s="2"/>
      <c r="D88" s="39"/>
      <c r="F88" s="20"/>
    </row>
    <row r="89" spans="1:6" x14ac:dyDescent="0.25">
      <c r="A89" s="23"/>
      <c r="B89" s="2"/>
      <c r="D89" s="39"/>
      <c r="F89" s="20"/>
    </row>
    <row r="90" spans="1:6" x14ac:dyDescent="0.25">
      <c r="A90" s="23"/>
      <c r="B90" s="2"/>
      <c r="D90" s="39"/>
      <c r="F90" s="20"/>
    </row>
    <row r="91" spans="1:6" x14ac:dyDescent="0.25">
      <c r="A91" s="23"/>
      <c r="B91" s="2"/>
      <c r="D91" s="39"/>
      <c r="F91" s="20"/>
    </row>
    <row r="92" spans="1:6" x14ac:dyDescent="0.25">
      <c r="A92" s="23"/>
      <c r="B92" s="2"/>
      <c r="D92" s="39"/>
      <c r="F92" s="20"/>
    </row>
    <row r="93" spans="1:6" x14ac:dyDescent="0.25">
      <c r="A93" s="23"/>
      <c r="B93" s="2"/>
      <c r="D93" s="39"/>
      <c r="F93" s="20"/>
    </row>
    <row r="94" spans="1:6" x14ac:dyDescent="0.25">
      <c r="A94" s="23"/>
      <c r="B94" s="2"/>
      <c r="D94" s="39"/>
      <c r="F94" s="20"/>
    </row>
    <row r="95" spans="1:6" x14ac:dyDescent="0.25">
      <c r="A95" s="23"/>
      <c r="B95" s="2"/>
      <c r="D95" s="39"/>
      <c r="F95" s="20"/>
    </row>
    <row r="96" spans="1:6" x14ac:dyDescent="0.25">
      <c r="A96" s="23"/>
      <c r="B96" s="2"/>
      <c r="D96" s="39"/>
      <c r="F96" s="20"/>
    </row>
    <row r="97" spans="1:7" x14ac:dyDescent="0.25">
      <c r="A97" s="23"/>
      <c r="B97" s="2"/>
      <c r="D97" s="39"/>
      <c r="F97" s="20"/>
    </row>
    <row r="98" spans="1:7" x14ac:dyDescent="0.25">
      <c r="A98" s="23"/>
      <c r="B98" s="2"/>
      <c r="D98" s="39"/>
      <c r="F98" s="20"/>
    </row>
    <row r="99" spans="1:7" x14ac:dyDescent="0.25">
      <c r="A99" s="23"/>
      <c r="B99" s="2"/>
      <c r="D99" s="39"/>
      <c r="F99" s="20"/>
    </row>
    <row r="100" spans="1:7" x14ac:dyDescent="0.25">
      <c r="A100" s="23"/>
      <c r="B100" s="2"/>
      <c r="D100" s="39"/>
      <c r="F100" s="20"/>
    </row>
    <row r="101" spans="1:7" x14ac:dyDescent="0.25">
      <c r="A101" s="23"/>
      <c r="B101" s="2"/>
      <c r="D101" s="39"/>
      <c r="F101" s="20"/>
    </row>
    <row r="102" spans="1:7" x14ac:dyDescent="0.25">
      <c r="A102" s="23"/>
      <c r="B102" s="2"/>
      <c r="D102" s="39"/>
      <c r="F102" s="20"/>
    </row>
    <row r="103" spans="1:7" x14ac:dyDescent="0.25">
      <c r="A103" s="23"/>
      <c r="B103" s="2"/>
      <c r="D103" s="39"/>
      <c r="F103" s="20"/>
    </row>
    <row r="104" spans="1:7" x14ac:dyDescent="0.25">
      <c r="A104" s="23"/>
      <c r="B104" s="2"/>
      <c r="D104" s="39"/>
      <c r="F104" s="20"/>
    </row>
    <row r="105" spans="1:7" x14ac:dyDescent="0.25">
      <c r="A105" s="23"/>
      <c r="B105" s="2"/>
      <c r="D105" s="39"/>
      <c r="F105" s="20"/>
    </row>
    <row r="106" spans="1:7" x14ac:dyDescent="0.25">
      <c r="B106" s="11"/>
      <c r="C106" s="40"/>
      <c r="D106" s="41"/>
      <c r="E106" s="42"/>
      <c r="F106" s="15"/>
      <c r="G106" s="11"/>
    </row>
    <row r="107" spans="1:7" x14ac:dyDescent="0.25">
      <c r="B107" s="1"/>
      <c r="C107" s="43"/>
      <c r="D107" s="44"/>
      <c r="E107" s="45"/>
      <c r="F107" s="20"/>
      <c r="G107" s="1"/>
    </row>
    <row r="108" spans="1:7" x14ac:dyDescent="0.25">
      <c r="B108" s="1"/>
      <c r="C108" s="43"/>
      <c r="D108" s="44"/>
      <c r="E108" s="45"/>
      <c r="F108" s="20"/>
      <c r="G108" s="1"/>
    </row>
  </sheetData>
  <mergeCells count="5">
    <mergeCell ref="B1:E1"/>
    <mergeCell ref="A2:F2"/>
    <mergeCell ref="C3:F3"/>
    <mergeCell ref="B67:G67"/>
    <mergeCell ref="B68:G68"/>
  </mergeCells>
  <pageMargins left="0.25" right="0.25" top="0.75" bottom="0.75" header="0.3" footer="0.3"/>
  <pageSetup scale="75"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86"/>
  <sheetViews>
    <sheetView zoomScaleNormal="100" workbookViewId="0">
      <selection activeCell="A3" sqref="A3:F3"/>
    </sheetView>
  </sheetViews>
  <sheetFormatPr defaultColWidth="9.140625" defaultRowHeight="15.75" x14ac:dyDescent="0.25"/>
  <cols>
    <col min="1" max="1" width="7.85546875" style="26" customWidth="1"/>
    <col min="2" max="2" width="55.28515625" style="17" customWidth="1"/>
    <col min="3" max="3" width="10.28515625" style="23" customWidth="1"/>
    <col min="4" max="4" width="10.28515625" style="1" customWidth="1"/>
    <col min="5" max="5" width="10.140625" style="20" customWidth="1"/>
    <col min="6" max="6" width="11.85546875" style="1" customWidth="1"/>
    <col min="7" max="16384" width="9.140625" style="2"/>
  </cols>
  <sheetData>
    <row r="2" spans="1:6" x14ac:dyDescent="0.25">
      <c r="A2" s="24"/>
      <c r="B2" s="120" t="s">
        <v>0</v>
      </c>
      <c r="C2" s="121"/>
      <c r="D2" s="121"/>
      <c r="E2" s="121"/>
    </row>
    <row r="3" spans="1:6" x14ac:dyDescent="0.25">
      <c r="A3" s="122" t="s">
        <v>95</v>
      </c>
      <c r="B3" s="123"/>
      <c r="C3" s="123"/>
      <c r="D3" s="123"/>
      <c r="E3" s="123"/>
      <c r="F3" s="123"/>
    </row>
    <row r="4" spans="1:6" x14ac:dyDescent="0.25">
      <c r="A4" s="3"/>
      <c r="B4" s="4"/>
      <c r="C4" s="4"/>
      <c r="D4" s="125" t="s">
        <v>2</v>
      </c>
      <c r="E4" s="125"/>
      <c r="F4" s="125"/>
    </row>
    <row r="5" spans="1:6" s="7" customFormat="1" ht="31.5" x14ac:dyDescent="0.25">
      <c r="A5" s="5" t="s">
        <v>72</v>
      </c>
      <c r="B5" s="6" t="s">
        <v>4</v>
      </c>
      <c r="C5" s="6" t="s">
        <v>5</v>
      </c>
      <c r="D5" s="5" t="s">
        <v>6</v>
      </c>
      <c r="E5" s="6" t="s">
        <v>7</v>
      </c>
      <c r="F5" s="5" t="s">
        <v>8</v>
      </c>
    </row>
    <row r="6" spans="1:6" x14ac:dyDescent="0.25">
      <c r="A6" s="92">
        <v>1</v>
      </c>
      <c r="B6" s="34" t="s">
        <v>17</v>
      </c>
      <c r="C6" s="49"/>
      <c r="D6" s="93"/>
      <c r="E6" s="94"/>
      <c r="F6" s="95"/>
    </row>
    <row r="7" spans="1:6" ht="31.5" x14ac:dyDescent="0.25">
      <c r="A7" s="96">
        <v>1.01</v>
      </c>
      <c r="B7" s="70" t="s">
        <v>73</v>
      </c>
      <c r="C7" s="73" t="s">
        <v>19</v>
      </c>
      <c r="D7" s="62">
        <f>2*28.57</f>
        <v>57.14</v>
      </c>
      <c r="E7" s="94">
        <v>0</v>
      </c>
      <c r="F7" s="95">
        <f t="shared" ref="F7:F14" si="0">D7*E7</f>
        <v>0</v>
      </c>
    </row>
    <row r="8" spans="1:6" s="8" customFormat="1" ht="31.5" x14ac:dyDescent="0.25">
      <c r="A8" s="96">
        <v>1.02</v>
      </c>
      <c r="B8" s="70" t="s">
        <v>74</v>
      </c>
      <c r="C8" s="73" t="s">
        <v>19</v>
      </c>
      <c r="D8" s="69">
        <f>2*1.83</f>
        <v>3.66</v>
      </c>
      <c r="E8" s="94">
        <v>0</v>
      </c>
      <c r="F8" s="95">
        <f t="shared" si="0"/>
        <v>0</v>
      </c>
    </row>
    <row r="9" spans="1:6" ht="31.5" x14ac:dyDescent="0.25">
      <c r="A9" s="96">
        <v>1.03</v>
      </c>
      <c r="B9" s="70" t="s">
        <v>75</v>
      </c>
      <c r="C9" s="73" t="s">
        <v>22</v>
      </c>
      <c r="D9" s="97">
        <f>2*10</f>
        <v>20</v>
      </c>
      <c r="E9" s="94">
        <v>0</v>
      </c>
      <c r="F9" s="95">
        <f t="shared" si="0"/>
        <v>0</v>
      </c>
    </row>
    <row r="10" spans="1:6" s="9" customFormat="1" ht="31.5" x14ac:dyDescent="0.25">
      <c r="A10" s="96">
        <v>1.04</v>
      </c>
      <c r="B10" s="64" t="s">
        <v>76</v>
      </c>
      <c r="C10" s="73" t="s">
        <v>22</v>
      </c>
      <c r="D10" s="77">
        <f>2*61.08</f>
        <v>122.16</v>
      </c>
      <c r="E10" s="98">
        <v>0</v>
      </c>
      <c r="F10" s="95">
        <f t="shared" si="0"/>
        <v>0</v>
      </c>
    </row>
    <row r="11" spans="1:6" ht="31.5" x14ac:dyDescent="0.25">
      <c r="A11" s="96">
        <v>1.05</v>
      </c>
      <c r="B11" s="70" t="s">
        <v>77</v>
      </c>
      <c r="C11" s="73" t="s">
        <v>22</v>
      </c>
      <c r="D11" s="77">
        <f>2*36.6</f>
        <v>73.2</v>
      </c>
      <c r="E11" s="94">
        <v>0</v>
      </c>
      <c r="F11" s="95">
        <f t="shared" si="0"/>
        <v>0</v>
      </c>
    </row>
    <row r="12" spans="1:6" ht="31.5" x14ac:dyDescent="0.25">
      <c r="A12" s="96">
        <v>1.06</v>
      </c>
      <c r="B12" s="70" t="s">
        <v>78</v>
      </c>
      <c r="C12" s="73" t="s">
        <v>19</v>
      </c>
      <c r="D12" s="77">
        <f>2*2</f>
        <v>4</v>
      </c>
      <c r="E12" s="94">
        <v>0</v>
      </c>
      <c r="F12" s="95">
        <f t="shared" si="0"/>
        <v>0</v>
      </c>
    </row>
    <row r="13" spans="1:6" ht="31.5" x14ac:dyDescent="0.25">
      <c r="A13" s="96">
        <v>1.07</v>
      </c>
      <c r="B13" s="70" t="s">
        <v>79</v>
      </c>
      <c r="C13" s="73" t="s">
        <v>35</v>
      </c>
      <c r="D13" s="67">
        <f>2*220</f>
        <v>440</v>
      </c>
      <c r="E13" s="94">
        <v>0</v>
      </c>
      <c r="F13" s="95">
        <f t="shared" si="0"/>
        <v>0</v>
      </c>
    </row>
    <row r="14" spans="1:6" ht="21.75" customHeight="1" x14ac:dyDescent="0.25">
      <c r="A14" s="96">
        <v>1.08</v>
      </c>
      <c r="B14" s="71" t="s">
        <v>80</v>
      </c>
      <c r="C14" s="73" t="s">
        <v>19</v>
      </c>
      <c r="D14" s="77">
        <f>2*8</f>
        <v>16</v>
      </c>
      <c r="E14" s="94">
        <v>0</v>
      </c>
      <c r="F14" s="95">
        <f t="shared" si="0"/>
        <v>0</v>
      </c>
    </row>
    <row r="15" spans="1:6" x14ac:dyDescent="0.25">
      <c r="A15" s="99"/>
      <c r="B15" s="55" t="s">
        <v>12</v>
      </c>
      <c r="C15" s="56"/>
      <c r="D15" s="58"/>
      <c r="E15" s="55"/>
      <c r="F15" s="100">
        <f>SUM(F7:F14)</f>
        <v>0</v>
      </c>
    </row>
    <row r="16" spans="1:6" x14ac:dyDescent="0.25">
      <c r="A16" s="92">
        <v>2</v>
      </c>
      <c r="B16" s="48" t="s">
        <v>29</v>
      </c>
      <c r="C16" s="49"/>
      <c r="D16" s="77"/>
      <c r="E16" s="94"/>
      <c r="F16" s="101"/>
    </row>
    <row r="17" spans="1:6" x14ac:dyDescent="0.25">
      <c r="A17" s="96">
        <v>2.0099999999999998</v>
      </c>
      <c r="B17" s="70" t="s">
        <v>81</v>
      </c>
      <c r="C17" s="73" t="s">
        <v>31</v>
      </c>
      <c r="D17" s="77">
        <f>2*20.5</f>
        <v>41</v>
      </c>
      <c r="E17" s="94">
        <v>0</v>
      </c>
      <c r="F17" s="95">
        <f>D17*E17</f>
        <v>0</v>
      </c>
    </row>
    <row r="18" spans="1:6" ht="47.25" x14ac:dyDescent="0.25">
      <c r="A18" s="96">
        <v>2.02</v>
      </c>
      <c r="B18" s="70" t="s">
        <v>82</v>
      </c>
      <c r="C18" s="73" t="s">
        <v>22</v>
      </c>
      <c r="D18" s="77">
        <f>2*38.65</f>
        <v>77.3</v>
      </c>
      <c r="E18" s="94">
        <v>0</v>
      </c>
      <c r="F18" s="95">
        <f>D18*E18</f>
        <v>0</v>
      </c>
    </row>
    <row r="19" spans="1:6" ht="31.5" x14ac:dyDescent="0.25">
      <c r="A19" s="96">
        <v>2.0299999999999998</v>
      </c>
      <c r="B19" s="70" t="s">
        <v>83</v>
      </c>
      <c r="C19" s="73" t="s">
        <v>19</v>
      </c>
      <c r="D19" s="77">
        <f>2*0.87472</f>
        <v>1.7494400000000001</v>
      </c>
      <c r="E19" s="94">
        <v>0</v>
      </c>
      <c r="F19" s="95">
        <f>D19*E19</f>
        <v>0</v>
      </c>
    </row>
    <row r="20" spans="1:6" ht="31.5" x14ac:dyDescent="0.25">
      <c r="A20" s="96">
        <v>2.04</v>
      </c>
      <c r="B20" s="70" t="s">
        <v>84</v>
      </c>
      <c r="C20" s="73" t="s">
        <v>35</v>
      </c>
      <c r="D20" s="66">
        <f>2*69.56</f>
        <v>139.12</v>
      </c>
      <c r="E20" s="94">
        <v>0</v>
      </c>
      <c r="F20" s="95">
        <f>D20*E20</f>
        <v>0</v>
      </c>
    </row>
    <row r="21" spans="1:6" s="8" customFormat="1" ht="94.5" x14ac:dyDescent="0.25">
      <c r="A21" s="102">
        <v>2.0499999999999998</v>
      </c>
      <c r="B21" s="103" t="s">
        <v>99</v>
      </c>
      <c r="C21" s="104" t="s">
        <v>36</v>
      </c>
      <c r="D21" s="105">
        <f>2*14.5</f>
        <v>29</v>
      </c>
      <c r="E21" s="106">
        <v>0</v>
      </c>
      <c r="F21" s="107">
        <f>D21*E21</f>
        <v>0</v>
      </c>
    </row>
    <row r="22" spans="1:6" ht="18" customHeight="1" x14ac:dyDescent="0.25">
      <c r="A22" s="108"/>
      <c r="B22" s="80" t="s">
        <v>16</v>
      </c>
      <c r="C22" s="109"/>
      <c r="D22" s="110"/>
      <c r="E22" s="80"/>
      <c r="F22" s="111">
        <f>SUM(F17:F21)</f>
        <v>0</v>
      </c>
    </row>
    <row r="23" spans="1:6" x14ac:dyDescent="0.25">
      <c r="A23" s="112">
        <v>3</v>
      </c>
      <c r="B23" s="34" t="s">
        <v>42</v>
      </c>
      <c r="C23" s="73"/>
      <c r="D23" s="77"/>
      <c r="E23" s="94"/>
      <c r="F23" s="95"/>
    </row>
    <row r="24" spans="1:6" s="8" customFormat="1" ht="47.25" x14ac:dyDescent="0.25">
      <c r="A24" s="96">
        <v>3.01</v>
      </c>
      <c r="B24" s="70" t="s">
        <v>85</v>
      </c>
      <c r="C24" s="73" t="s">
        <v>22</v>
      </c>
      <c r="D24" s="67">
        <f>2*56.78</f>
        <v>113.56</v>
      </c>
      <c r="E24" s="94">
        <v>0</v>
      </c>
      <c r="F24" s="95">
        <f>D24*E24</f>
        <v>0</v>
      </c>
    </row>
    <row r="25" spans="1:6" s="8" customFormat="1" ht="63" x14ac:dyDescent="0.25">
      <c r="A25" s="96">
        <v>3.02</v>
      </c>
      <c r="B25" s="70" t="s">
        <v>100</v>
      </c>
      <c r="C25" s="73" t="s">
        <v>22</v>
      </c>
      <c r="D25" s="67">
        <f>2*58.78</f>
        <v>117.56</v>
      </c>
      <c r="E25" s="94">
        <v>0</v>
      </c>
      <c r="F25" s="95">
        <f>D25*E25</f>
        <v>0</v>
      </c>
    </row>
    <row r="26" spans="1:6" s="8" customFormat="1" ht="31.5" x14ac:dyDescent="0.25">
      <c r="A26" s="96">
        <v>3.03</v>
      </c>
      <c r="B26" s="70" t="s">
        <v>101</v>
      </c>
      <c r="C26" s="73" t="s">
        <v>22</v>
      </c>
      <c r="D26" s="77">
        <f>2*30</f>
        <v>60</v>
      </c>
      <c r="E26" s="94">
        <v>0</v>
      </c>
      <c r="F26" s="95">
        <f>D26*E26</f>
        <v>0</v>
      </c>
    </row>
    <row r="27" spans="1:6" s="8" customFormat="1" x14ac:dyDescent="0.25">
      <c r="A27" s="108"/>
      <c r="B27" s="80" t="s">
        <v>28</v>
      </c>
      <c r="C27" s="109"/>
      <c r="D27" s="110"/>
      <c r="E27" s="80"/>
      <c r="F27" s="111">
        <f>SUM(F24:F26)</f>
        <v>0</v>
      </c>
    </row>
    <row r="28" spans="1:6" x14ac:dyDescent="0.25">
      <c r="A28" s="92">
        <v>4</v>
      </c>
      <c r="B28" s="74" t="s">
        <v>86</v>
      </c>
      <c r="C28" s="49"/>
      <c r="D28" s="51"/>
      <c r="E28" s="94"/>
      <c r="F28" s="95"/>
    </row>
    <row r="29" spans="1:6" x14ac:dyDescent="0.25">
      <c r="A29" s="92"/>
      <c r="B29" s="74" t="s">
        <v>87</v>
      </c>
      <c r="C29" s="49"/>
      <c r="D29" s="51"/>
      <c r="E29" s="94"/>
      <c r="F29" s="95"/>
    </row>
    <row r="30" spans="1:6" ht="63" x14ac:dyDescent="0.25">
      <c r="A30" s="113">
        <v>4.01</v>
      </c>
      <c r="B30" s="10" t="s">
        <v>88</v>
      </c>
      <c r="C30" s="49" t="s">
        <v>89</v>
      </c>
      <c r="D30" s="77">
        <f>2*2</f>
        <v>4</v>
      </c>
      <c r="E30" s="94">
        <v>0</v>
      </c>
      <c r="F30" s="95">
        <f t="shared" ref="F30:F36" si="1">D30*E30</f>
        <v>0</v>
      </c>
    </row>
    <row r="31" spans="1:6" ht="31.5" x14ac:dyDescent="0.25">
      <c r="A31" s="113">
        <v>4.0199999999999996</v>
      </c>
      <c r="B31" s="10" t="s">
        <v>90</v>
      </c>
      <c r="C31" s="49" t="s">
        <v>50</v>
      </c>
      <c r="D31" s="77">
        <f>2*2</f>
        <v>4</v>
      </c>
      <c r="E31" s="94">
        <v>0</v>
      </c>
      <c r="F31" s="95">
        <f t="shared" si="1"/>
        <v>0</v>
      </c>
    </row>
    <row r="32" spans="1:6" x14ac:dyDescent="0.25">
      <c r="A32" s="113">
        <v>4.03</v>
      </c>
      <c r="B32" s="114" t="s">
        <v>91</v>
      </c>
      <c r="C32" s="49" t="s">
        <v>50</v>
      </c>
      <c r="D32" s="77">
        <v>4</v>
      </c>
      <c r="E32" s="94">
        <v>0</v>
      </c>
      <c r="F32" s="95">
        <f t="shared" si="1"/>
        <v>0</v>
      </c>
    </row>
    <row r="33" spans="1:7" ht="51.75" customHeight="1" x14ac:dyDescent="0.25">
      <c r="A33" s="113">
        <v>4.04</v>
      </c>
      <c r="B33" s="10" t="s">
        <v>96</v>
      </c>
      <c r="C33" s="49" t="s">
        <v>46</v>
      </c>
      <c r="D33" s="77">
        <v>2</v>
      </c>
      <c r="E33" s="94">
        <v>0</v>
      </c>
      <c r="F33" s="95">
        <f t="shared" si="1"/>
        <v>0</v>
      </c>
    </row>
    <row r="34" spans="1:7" ht="47.25" x14ac:dyDescent="0.25">
      <c r="A34" s="113">
        <v>4.05</v>
      </c>
      <c r="B34" s="10" t="s">
        <v>97</v>
      </c>
      <c r="C34" s="49" t="s">
        <v>92</v>
      </c>
      <c r="D34" s="77">
        <v>2</v>
      </c>
      <c r="E34" s="94">
        <v>0</v>
      </c>
      <c r="F34" s="95">
        <f t="shared" si="1"/>
        <v>0</v>
      </c>
    </row>
    <row r="35" spans="1:7" ht="31.5" x14ac:dyDescent="0.25">
      <c r="A35" s="113">
        <v>4.0599999999999996</v>
      </c>
      <c r="B35" s="10" t="s">
        <v>93</v>
      </c>
      <c r="C35" s="49" t="s">
        <v>50</v>
      </c>
      <c r="D35" s="77">
        <v>2</v>
      </c>
      <c r="E35" s="94">
        <v>0</v>
      </c>
      <c r="F35" s="95">
        <f t="shared" si="1"/>
        <v>0</v>
      </c>
    </row>
    <row r="36" spans="1:7" ht="47.25" x14ac:dyDescent="0.25">
      <c r="A36" s="113">
        <v>4.07</v>
      </c>
      <c r="B36" s="10" t="s">
        <v>94</v>
      </c>
      <c r="C36" s="49" t="s">
        <v>50</v>
      </c>
      <c r="D36" s="77">
        <v>2</v>
      </c>
      <c r="E36" s="94">
        <v>0</v>
      </c>
      <c r="F36" s="95">
        <f t="shared" si="1"/>
        <v>0</v>
      </c>
    </row>
    <row r="37" spans="1:7" x14ac:dyDescent="0.25">
      <c r="A37" s="99"/>
      <c r="B37" s="55" t="s">
        <v>41</v>
      </c>
      <c r="C37" s="56"/>
      <c r="D37" s="115"/>
      <c r="E37" s="55"/>
      <c r="F37" s="100">
        <f>SUM(F30:F36)</f>
        <v>0</v>
      </c>
    </row>
    <row r="38" spans="1:7" x14ac:dyDescent="0.25">
      <c r="A38" s="116"/>
      <c r="B38" s="117" t="s">
        <v>71</v>
      </c>
      <c r="C38" s="118"/>
      <c r="D38" s="119"/>
      <c r="E38" s="117"/>
      <c r="F38" s="119">
        <f>SUM(F15+F22+F27+F37)</f>
        <v>0</v>
      </c>
    </row>
    <row r="39" spans="1:7" s="16" customFormat="1" x14ac:dyDescent="0.25">
      <c r="A39" s="25"/>
      <c r="B39" s="12"/>
      <c r="C39" s="13"/>
      <c r="D39" s="14"/>
      <c r="E39" s="15"/>
      <c r="F39" s="11"/>
    </row>
    <row r="40" spans="1:7" x14ac:dyDescent="0.25">
      <c r="C40" s="18"/>
      <c r="D40" s="19"/>
    </row>
    <row r="41" spans="1:7" x14ac:dyDescent="0.25">
      <c r="C41" s="18"/>
      <c r="D41" s="19"/>
    </row>
    <row r="45" spans="1:7" x14ac:dyDescent="0.25">
      <c r="B45" s="122"/>
      <c r="C45" s="123"/>
      <c r="D45" s="123"/>
      <c r="E45" s="123"/>
      <c r="F45" s="123"/>
      <c r="G45" s="123"/>
    </row>
    <row r="46" spans="1:7" x14ac:dyDescent="0.25">
      <c r="B46" s="122"/>
      <c r="C46" s="123"/>
      <c r="D46" s="123"/>
      <c r="E46" s="123"/>
      <c r="F46" s="123"/>
      <c r="G46" s="123"/>
    </row>
    <row r="47" spans="1:7" x14ac:dyDescent="0.25">
      <c r="A47" s="23"/>
      <c r="B47" s="2"/>
      <c r="C47" s="2"/>
      <c r="D47" s="2"/>
      <c r="F47" s="2"/>
    </row>
    <row r="48" spans="1:7" x14ac:dyDescent="0.25">
      <c r="A48" s="23"/>
      <c r="B48" s="2"/>
      <c r="C48" s="2"/>
      <c r="D48" s="2"/>
      <c r="F48" s="2"/>
    </row>
    <row r="49" spans="1:6" x14ac:dyDescent="0.25">
      <c r="A49" s="23"/>
      <c r="B49" s="2"/>
      <c r="C49" s="2"/>
      <c r="D49" s="2"/>
      <c r="F49" s="2"/>
    </row>
    <row r="50" spans="1:6" x14ac:dyDescent="0.25">
      <c r="A50" s="23"/>
      <c r="B50" s="2"/>
      <c r="C50" s="2"/>
      <c r="D50" s="2"/>
      <c r="F50" s="2"/>
    </row>
    <row r="51" spans="1:6" x14ac:dyDescent="0.25">
      <c r="A51" s="23"/>
      <c r="B51" s="2"/>
      <c r="C51" s="2"/>
      <c r="D51" s="2"/>
      <c r="F51" s="2"/>
    </row>
    <row r="52" spans="1:6" x14ac:dyDescent="0.25">
      <c r="A52" s="23"/>
      <c r="B52" s="2"/>
      <c r="C52" s="2"/>
      <c r="D52" s="2"/>
      <c r="F52" s="2"/>
    </row>
    <row r="53" spans="1:6" x14ac:dyDescent="0.25">
      <c r="A53" s="23"/>
      <c r="B53" s="2"/>
      <c r="C53" s="2"/>
      <c r="D53" s="2"/>
      <c r="F53" s="2"/>
    </row>
    <row r="54" spans="1:6" x14ac:dyDescent="0.25">
      <c r="A54" s="23"/>
      <c r="B54" s="2"/>
      <c r="C54" s="2"/>
      <c r="D54" s="2"/>
      <c r="F54" s="2"/>
    </row>
    <row r="55" spans="1:6" x14ac:dyDescent="0.25">
      <c r="A55" s="23"/>
      <c r="B55" s="2"/>
      <c r="C55" s="2"/>
      <c r="D55" s="2"/>
      <c r="F55" s="2"/>
    </row>
    <row r="56" spans="1:6" x14ac:dyDescent="0.25">
      <c r="A56" s="23"/>
      <c r="B56" s="2"/>
      <c r="C56" s="2"/>
      <c r="D56" s="2"/>
      <c r="F56" s="2"/>
    </row>
    <row r="57" spans="1:6" x14ac:dyDescent="0.25">
      <c r="A57" s="23"/>
      <c r="B57" s="2"/>
      <c r="C57" s="2"/>
      <c r="D57" s="2"/>
      <c r="F57" s="2"/>
    </row>
    <row r="58" spans="1:6" x14ac:dyDescent="0.25">
      <c r="A58" s="23"/>
      <c r="B58" s="2"/>
      <c r="C58" s="2"/>
      <c r="D58" s="2"/>
      <c r="F58" s="2"/>
    </row>
    <row r="59" spans="1:6" x14ac:dyDescent="0.25">
      <c r="A59" s="23"/>
      <c r="B59" s="2"/>
      <c r="C59" s="2"/>
      <c r="D59" s="2"/>
      <c r="F59" s="2"/>
    </row>
    <row r="60" spans="1:6" x14ac:dyDescent="0.25">
      <c r="A60" s="23"/>
      <c r="B60" s="2"/>
      <c r="C60" s="2"/>
      <c r="D60" s="2"/>
      <c r="F60" s="2"/>
    </row>
    <row r="61" spans="1:6" x14ac:dyDescent="0.25">
      <c r="A61" s="23"/>
      <c r="B61" s="2"/>
      <c r="C61" s="2"/>
      <c r="D61" s="2"/>
      <c r="F61" s="2"/>
    </row>
    <row r="62" spans="1:6" x14ac:dyDescent="0.25">
      <c r="A62" s="23"/>
      <c r="B62" s="2"/>
      <c r="C62" s="2"/>
      <c r="D62" s="2"/>
      <c r="F62" s="2"/>
    </row>
    <row r="63" spans="1:6" x14ac:dyDescent="0.25">
      <c r="A63" s="23"/>
      <c r="B63" s="2"/>
      <c r="C63" s="2"/>
      <c r="D63" s="2"/>
      <c r="F63" s="2"/>
    </row>
    <row r="64" spans="1:6" x14ac:dyDescent="0.25">
      <c r="A64" s="23"/>
      <c r="B64" s="2"/>
      <c r="C64" s="2"/>
      <c r="D64" s="2"/>
      <c r="F64" s="2"/>
    </row>
    <row r="65" spans="1:6" x14ac:dyDescent="0.25">
      <c r="A65" s="23"/>
      <c r="B65" s="2"/>
      <c r="C65" s="2"/>
      <c r="D65" s="2"/>
      <c r="F65" s="2"/>
    </row>
    <row r="66" spans="1:6" x14ac:dyDescent="0.25">
      <c r="A66" s="23"/>
      <c r="B66" s="2"/>
      <c r="C66" s="2"/>
      <c r="D66" s="2"/>
      <c r="F66" s="2"/>
    </row>
    <row r="67" spans="1:6" x14ac:dyDescent="0.25">
      <c r="A67" s="23"/>
      <c r="B67" s="2"/>
      <c r="C67" s="2"/>
      <c r="D67" s="2"/>
      <c r="F67" s="2"/>
    </row>
    <row r="68" spans="1:6" x14ac:dyDescent="0.25">
      <c r="A68" s="23"/>
      <c r="B68" s="2"/>
      <c r="C68" s="2"/>
      <c r="D68" s="2"/>
      <c r="F68" s="2"/>
    </row>
    <row r="69" spans="1:6" x14ac:dyDescent="0.25">
      <c r="A69" s="23"/>
      <c r="B69" s="2"/>
      <c r="C69" s="2"/>
      <c r="D69" s="2"/>
      <c r="F69" s="2"/>
    </row>
    <row r="70" spans="1:6" x14ac:dyDescent="0.25">
      <c r="A70" s="23"/>
      <c r="B70" s="2"/>
      <c r="C70" s="2"/>
      <c r="D70" s="2"/>
      <c r="F70" s="2"/>
    </row>
    <row r="71" spans="1:6" x14ac:dyDescent="0.25">
      <c r="A71" s="23"/>
      <c r="B71" s="2"/>
      <c r="C71" s="2"/>
      <c r="D71" s="2"/>
      <c r="F71" s="2"/>
    </row>
    <row r="72" spans="1:6" x14ac:dyDescent="0.25">
      <c r="A72" s="23"/>
      <c r="B72" s="2"/>
      <c r="C72" s="2"/>
      <c r="D72" s="2"/>
      <c r="F72" s="2"/>
    </row>
    <row r="73" spans="1:6" x14ac:dyDescent="0.25">
      <c r="A73" s="23"/>
      <c r="B73" s="2"/>
      <c r="C73" s="2"/>
      <c r="D73" s="2"/>
      <c r="F73" s="2"/>
    </row>
    <row r="74" spans="1:6" x14ac:dyDescent="0.25">
      <c r="A74" s="23"/>
      <c r="B74" s="2"/>
      <c r="C74" s="2"/>
      <c r="D74" s="2"/>
      <c r="F74" s="2"/>
    </row>
    <row r="75" spans="1:6" x14ac:dyDescent="0.25">
      <c r="A75" s="23"/>
      <c r="B75" s="2"/>
      <c r="C75" s="2"/>
      <c r="D75" s="2"/>
      <c r="F75" s="2"/>
    </row>
    <row r="76" spans="1:6" x14ac:dyDescent="0.25">
      <c r="A76" s="23"/>
      <c r="B76" s="2"/>
      <c r="C76" s="2"/>
      <c r="D76" s="2"/>
      <c r="F76" s="2"/>
    </row>
    <row r="77" spans="1:6" x14ac:dyDescent="0.25">
      <c r="A77" s="23"/>
      <c r="B77" s="2"/>
      <c r="C77" s="2"/>
      <c r="D77" s="2"/>
      <c r="F77" s="2"/>
    </row>
    <row r="78" spans="1:6" x14ac:dyDescent="0.25">
      <c r="A78" s="23"/>
      <c r="B78" s="2"/>
      <c r="C78" s="2"/>
      <c r="D78" s="2"/>
      <c r="F78" s="2"/>
    </row>
    <row r="79" spans="1:6" x14ac:dyDescent="0.25">
      <c r="A79" s="23"/>
      <c r="B79" s="2"/>
      <c r="C79" s="2"/>
      <c r="D79" s="2"/>
      <c r="F79" s="2"/>
    </row>
    <row r="80" spans="1:6" x14ac:dyDescent="0.25">
      <c r="A80" s="23"/>
      <c r="B80" s="2"/>
      <c r="C80" s="2"/>
      <c r="D80" s="2"/>
      <c r="F80" s="2"/>
    </row>
    <row r="81" spans="1:7" x14ac:dyDescent="0.25">
      <c r="A81" s="23"/>
      <c r="B81" s="2"/>
      <c r="C81" s="2"/>
      <c r="D81" s="2"/>
      <c r="F81" s="2"/>
    </row>
    <row r="82" spans="1:7" x14ac:dyDescent="0.25">
      <c r="A82" s="23"/>
      <c r="B82" s="2"/>
      <c r="C82" s="2"/>
      <c r="D82" s="2"/>
      <c r="F82" s="2"/>
    </row>
    <row r="83" spans="1:7" x14ac:dyDescent="0.25">
      <c r="A83" s="23"/>
      <c r="B83" s="2"/>
      <c r="C83" s="2"/>
      <c r="D83" s="2"/>
      <c r="F83" s="2"/>
    </row>
    <row r="84" spans="1:7" x14ac:dyDescent="0.25">
      <c r="B84" s="11"/>
      <c r="C84" s="12"/>
      <c r="D84" s="13"/>
      <c r="E84" s="21"/>
      <c r="F84" s="16"/>
      <c r="G84" s="11"/>
    </row>
    <row r="85" spans="1:7" x14ac:dyDescent="0.25">
      <c r="B85" s="1"/>
      <c r="C85" s="17"/>
      <c r="D85" s="18"/>
      <c r="E85" s="22"/>
      <c r="F85" s="2"/>
      <c r="G85" s="1"/>
    </row>
    <row r="86" spans="1:7" x14ac:dyDescent="0.25">
      <c r="B86" s="1"/>
      <c r="C86" s="17"/>
      <c r="D86" s="18"/>
      <c r="E86" s="22"/>
      <c r="F86" s="2"/>
      <c r="G86" s="1"/>
    </row>
  </sheetData>
  <mergeCells count="5">
    <mergeCell ref="B2:E2"/>
    <mergeCell ref="A3:F3"/>
    <mergeCell ref="D4:F4"/>
    <mergeCell ref="B45:G45"/>
    <mergeCell ref="B46:G46"/>
  </mergeCells>
  <pageMargins left="0.36875000000000002" right="0.3125" top="0.75" bottom="0.75" header="0.3" footer="0.3"/>
  <pageSetup scale="75"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Construction of Rony PHCC</vt:lpstr>
      <vt:lpstr>Two blcoks of Latrine </vt:lpstr>
    </vt:vector>
  </TitlesOfParts>
  <Company>Microsoft (C)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Malteser</cp:lastModifiedBy>
  <dcterms:created xsi:type="dcterms:W3CDTF">2021-12-16T13:01:32Z</dcterms:created>
  <dcterms:modified xsi:type="dcterms:W3CDTF">2021-12-17T11:42:27Z</dcterms:modified>
</cp:coreProperties>
</file>