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KEA\Desktop\UNKEA LOGISTICS &amp; PROCUREMENT\Logs &amp; Procurment Forms-2021\Procurement\PRS\HEALTH HPF\Construction of Latrine\"/>
    </mc:Choice>
  </mc:AlternateContent>
  <bookViews>
    <workbookView xWindow="0" yWindow="0" windowWidth="2049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/>
  <c r="D44" i="1"/>
  <c r="D43" i="1"/>
  <c r="D42" i="1"/>
  <c r="D39" i="1"/>
  <c r="D52" i="1" s="1"/>
  <c r="D38" i="1"/>
  <c r="D36" i="1"/>
  <c r="D35" i="1"/>
  <c r="D34" i="1"/>
  <c r="D33" i="1"/>
  <c r="D30" i="1"/>
  <c r="D29" i="1"/>
  <c r="D28" i="1"/>
  <c r="D23" i="1"/>
  <c r="D22" i="1"/>
  <c r="D21" i="1"/>
  <c r="D20" i="1"/>
  <c r="D19" i="1"/>
  <c r="D18" i="1"/>
  <c r="D17" i="1"/>
  <c r="D16" i="1"/>
  <c r="D15" i="1"/>
  <c r="D24" i="1" s="1"/>
  <c r="D14" i="1"/>
  <c r="D13" i="1"/>
  <c r="D12" i="1"/>
  <c r="D11" i="1"/>
  <c r="D7" i="1"/>
  <c r="D6" i="1"/>
  <c r="D5" i="1"/>
</calcChain>
</file>

<file path=xl/sharedStrings.xml><?xml version="1.0" encoding="utf-8"?>
<sst xmlns="http://schemas.openxmlformats.org/spreadsheetml/2006/main" count="114" uniqueCount="67">
  <si>
    <t>ITEM</t>
  </si>
  <si>
    <t>DESCRIPTION</t>
  </si>
  <si>
    <t>UNIT</t>
  </si>
  <si>
    <t>QUANTITY</t>
  </si>
  <si>
    <t>AMOUNT</t>
  </si>
  <si>
    <t>SITE CLEARANCE AND EARTHWORKS</t>
  </si>
  <si>
    <t>Remove vegetation, tree stumps and take away from the site</t>
  </si>
  <si>
    <t>m2</t>
  </si>
  <si>
    <t>Excavation ,minimum depth 2500 mm for pit as detailed on Drawings</t>
  </si>
  <si>
    <t>m3</t>
  </si>
  <si>
    <t>Ditto but to strip foundation to curtain wall</t>
  </si>
  <si>
    <t>SUB-TOTAL</t>
  </si>
  <si>
    <t>SUB STRUCTURE</t>
  </si>
  <si>
    <t>Reinforced Concrete Grade C25/20</t>
  </si>
  <si>
    <t>2.1</t>
  </si>
  <si>
    <t>230mm thick x660mm wide footing</t>
  </si>
  <si>
    <t>200x200mm in columns</t>
  </si>
  <si>
    <t>200x 200mm intermediate beam</t>
  </si>
  <si>
    <t>200x200mm ground beam cast monolithically with floor slab</t>
  </si>
  <si>
    <t>Ditto but to ramps reinforeced with meshwire A198</t>
  </si>
  <si>
    <t>100mm thick reinforced concrete slab (1:2:4)</t>
  </si>
  <si>
    <t>Formwork to sofit of slab</t>
  </si>
  <si>
    <t>Ditto, beams</t>
  </si>
  <si>
    <t>Ditto, Columns</t>
  </si>
  <si>
    <t>Ditto, but to edges of floor slab.</t>
  </si>
  <si>
    <t xml:space="preserve">200mm thick solid block masonry for pit lining 1:3 cement sand mortar </t>
  </si>
  <si>
    <t>13 mm thick plaster to wall lining (1:3) sand cement mortar</t>
  </si>
  <si>
    <t>30mm thick floor screed (1:3)</t>
  </si>
  <si>
    <t>Deformed reinforcing bars as per bending schedules to provided by Engineer</t>
  </si>
  <si>
    <t>Kg</t>
  </si>
  <si>
    <t>SUPER STRUCTURE</t>
  </si>
  <si>
    <t>200x200mm by 3000 mm high in columns</t>
  </si>
  <si>
    <t>200mm thick masonry walls build from  concrete blocks (200 x 200 x 400 mm), 1:4 cement sand mortar</t>
  </si>
  <si>
    <t>m</t>
  </si>
  <si>
    <t>200x200mm lintel (1:2:4)</t>
  </si>
  <si>
    <t>13mm thick cement sand plaster to internal and external walls.</t>
  </si>
  <si>
    <t>200mm plinth wall beded in solid block concrete blocks 1:4</t>
  </si>
  <si>
    <t xml:space="preserve">300 mm thick fill under floor with suitable and approved fill material </t>
  </si>
  <si>
    <t xml:space="preserve">Backfill external perimeter of the lined pit with sand  </t>
  </si>
  <si>
    <t xml:space="preserve">100 mm thick slab reinfored with mesh fabric A198. </t>
  </si>
  <si>
    <t>200 mm thick masonry walls build of  concrete blocks (200 x 200x 400 mm) reinforced with hoop iron at every three course.</t>
  </si>
  <si>
    <t>13mm thick cement sand rendering on the internal and external sides of the walls.</t>
  </si>
  <si>
    <t xml:space="preserve">ROOF </t>
  </si>
  <si>
    <t>Wall plate, hardwood timber size 2"x6"</t>
  </si>
  <si>
    <t>Rafters, hard wood timber size 2"x4"</t>
  </si>
  <si>
    <t>Purlins, soft wood timber, size 2"X3"</t>
  </si>
  <si>
    <t>50x225 mm fascia board</t>
  </si>
  <si>
    <t>Galvanized corrugated iron sheet including connection to roof structure.</t>
  </si>
  <si>
    <t>installation of a seal at the passage of the ventilation pipe through the roof .</t>
  </si>
  <si>
    <t>No</t>
  </si>
  <si>
    <t>DOORS AND WINDOWS</t>
  </si>
  <si>
    <t>Steel casement door for the cubicles with pvo (width = 0.90m, height = 2.10m).</t>
  </si>
  <si>
    <t>Ventilated steel window frme with mesh wire (300 x450 mm) complete</t>
  </si>
  <si>
    <t xml:space="preserve">One prime coat and two coats emulsion paint to Internal and external wall </t>
  </si>
  <si>
    <t>VENTILATION</t>
  </si>
  <si>
    <t>Ventilation PVC pipe (dia. 100 mm)</t>
  </si>
  <si>
    <t>PVC fittings</t>
  </si>
  <si>
    <t>Sum</t>
  </si>
  <si>
    <t>Grab bars for disabled cubicle as specified</t>
  </si>
  <si>
    <t>GRAND TOTAL</t>
  </si>
  <si>
    <t>CURTAN WALL</t>
  </si>
  <si>
    <t>ROOF</t>
  </si>
  <si>
    <t>VENTILATION &amp; OTHER ACCESSORIES</t>
  </si>
  <si>
    <t>BILL OF QUANTITIES FOR 2 CUBICLES PIT LATRINE CONSTRUCTION</t>
  </si>
  <si>
    <t>A pit latrine with two cubicles. One for men and the other for women. The Female latrine designed to be compliant for disability access. The 2 cubicles must be separated with a wall with one door entry to male side and another door entry to female. Both cubicles must be covered with a curtain wall infront.</t>
  </si>
  <si>
    <t>UNIT COST(USD)</t>
  </si>
  <si>
    <t>NO OF LATRINES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</si>
</sst>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164" fontId="0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164" fontId="0" fillId="4" borderId="1" xfId="0" applyNumberFormat="1" applyFont="1" applyFill="1" applyBorder="1" applyAlignment="1">
      <alignment horizontal="center"/>
    </xf>
    <xf numFmtId="43" fontId="0" fillId="4" borderId="1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workbookViewId="0">
      <selection activeCell="E52" sqref="E52"/>
    </sheetView>
  </sheetViews>
  <sheetFormatPr defaultRowHeight="15" x14ac:dyDescent="0.25"/>
  <cols>
    <col min="2" max="2" width="27.7109375" customWidth="1"/>
    <col min="4" max="4" width="13.5703125" customWidth="1"/>
    <col min="5" max="6" width="17.85546875" customWidth="1"/>
    <col min="7" max="7" width="27.28515625" customWidth="1"/>
  </cols>
  <sheetData>
    <row r="1" spans="1:7" ht="30" customHeight="1" x14ac:dyDescent="0.25">
      <c r="A1" s="43" t="s">
        <v>63</v>
      </c>
      <c r="B1" s="43"/>
      <c r="C1" s="43"/>
      <c r="D1" s="43"/>
      <c r="E1" s="43"/>
      <c r="F1" s="43"/>
      <c r="G1" s="43"/>
    </row>
    <row r="2" spans="1:7" ht="47.25" customHeight="1" x14ac:dyDescent="0.25">
      <c r="A2" s="42"/>
      <c r="B2" s="48" t="s">
        <v>64</v>
      </c>
      <c r="C2" s="48"/>
      <c r="D2" s="48"/>
      <c r="E2" s="48"/>
      <c r="F2" s="48"/>
      <c r="G2" s="48"/>
    </row>
    <row r="3" spans="1:7" ht="15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65</v>
      </c>
      <c r="F3" s="2" t="s">
        <v>66</v>
      </c>
      <c r="G3" s="1" t="s">
        <v>4</v>
      </c>
    </row>
    <row r="4" spans="1:7" ht="31.5" customHeight="1" x14ac:dyDescent="0.25">
      <c r="A4" s="3">
        <v>1</v>
      </c>
      <c r="B4" s="4" t="s">
        <v>5</v>
      </c>
      <c r="C4" s="5"/>
      <c r="D4" s="5"/>
      <c r="E4" s="6"/>
      <c r="F4" s="6"/>
      <c r="G4" s="5"/>
    </row>
    <row r="5" spans="1:7" ht="51.75" customHeight="1" x14ac:dyDescent="0.25">
      <c r="A5" s="7">
        <v>1.1000000000000001</v>
      </c>
      <c r="B5" s="8" t="s">
        <v>6</v>
      </c>
      <c r="C5" s="9" t="s">
        <v>7</v>
      </c>
      <c r="D5" s="10">
        <f>8.7*8.5</f>
        <v>73.949999999999989</v>
      </c>
      <c r="E5" s="11"/>
      <c r="F5" s="11"/>
      <c r="G5" s="11"/>
    </row>
    <row r="6" spans="1:7" ht="51.75" customHeight="1" x14ac:dyDescent="0.25">
      <c r="A6" s="7">
        <v>1.2</v>
      </c>
      <c r="B6" s="12" t="s">
        <v>8</v>
      </c>
      <c r="C6" s="9" t="s">
        <v>9</v>
      </c>
      <c r="D6" s="13">
        <f>((3.5)*(3.7))*2.5</f>
        <v>32.375</v>
      </c>
      <c r="E6" s="11"/>
      <c r="F6" s="11"/>
      <c r="G6" s="11"/>
    </row>
    <row r="7" spans="1:7" ht="51.75" customHeight="1" x14ac:dyDescent="0.25">
      <c r="A7" s="7">
        <v>1.3</v>
      </c>
      <c r="B7" s="12" t="s">
        <v>10</v>
      </c>
      <c r="C7" s="9" t="s">
        <v>9</v>
      </c>
      <c r="D7" s="13">
        <f>(3.6+1.2*1.23*0.66)</f>
        <v>4.57416</v>
      </c>
      <c r="E7" s="11"/>
      <c r="F7" s="11"/>
      <c r="G7" s="11"/>
    </row>
    <row r="8" spans="1:7" ht="15.75" x14ac:dyDescent="0.25">
      <c r="A8" s="14"/>
      <c r="B8" s="15"/>
      <c r="C8" s="16"/>
      <c r="D8" s="17"/>
      <c r="E8" s="18" t="s">
        <v>11</v>
      </c>
      <c r="F8" s="18"/>
      <c r="G8" s="18"/>
    </row>
    <row r="9" spans="1:7" ht="15.75" x14ac:dyDescent="0.25">
      <c r="A9" s="3">
        <v>2</v>
      </c>
      <c r="B9" s="47" t="s">
        <v>12</v>
      </c>
      <c r="C9" s="47"/>
      <c r="D9" s="47"/>
      <c r="E9" s="47"/>
      <c r="F9" s="47"/>
      <c r="G9" s="47"/>
    </row>
    <row r="10" spans="1:7" ht="49.5" customHeight="1" x14ac:dyDescent="0.25">
      <c r="A10" s="19"/>
      <c r="B10" s="20" t="s">
        <v>13</v>
      </c>
      <c r="C10" s="21"/>
      <c r="D10" s="10"/>
      <c r="E10" s="22"/>
      <c r="F10" s="22"/>
      <c r="G10" s="10"/>
    </row>
    <row r="11" spans="1:7" ht="49.5" customHeight="1" x14ac:dyDescent="0.25">
      <c r="A11" s="7" t="s">
        <v>14</v>
      </c>
      <c r="B11" s="23" t="s">
        <v>15</v>
      </c>
      <c r="C11" s="9" t="s">
        <v>9</v>
      </c>
      <c r="D11" s="13">
        <f>((3.7*2)+(2.2*2))*0.66*0.23</f>
        <v>1.7912400000000004</v>
      </c>
      <c r="E11" s="11"/>
      <c r="F11" s="11"/>
      <c r="G11" s="10"/>
    </row>
    <row r="12" spans="1:7" ht="49.5" customHeight="1" x14ac:dyDescent="0.25">
      <c r="A12" s="7">
        <v>2.2000000000000002</v>
      </c>
      <c r="B12" s="23" t="s">
        <v>16</v>
      </c>
      <c r="C12" s="9" t="s">
        <v>9</v>
      </c>
      <c r="D12" s="13">
        <f>(2.5*0.2*0.2)*4</f>
        <v>0.4</v>
      </c>
      <c r="E12" s="11"/>
      <c r="F12" s="11"/>
      <c r="G12" s="10"/>
    </row>
    <row r="13" spans="1:7" ht="49.5" customHeight="1" x14ac:dyDescent="0.25">
      <c r="A13" s="7">
        <v>2.2999999999999998</v>
      </c>
      <c r="B13" s="23" t="s">
        <v>17</v>
      </c>
      <c r="C13" s="9" t="s">
        <v>9</v>
      </c>
      <c r="D13" s="13">
        <f>((3.7*2)+(2.2*2))*0.2*0.2</f>
        <v>0.47200000000000009</v>
      </c>
      <c r="E13" s="11"/>
      <c r="F13" s="11"/>
      <c r="G13" s="10"/>
    </row>
    <row r="14" spans="1:7" ht="49.5" customHeight="1" x14ac:dyDescent="0.25">
      <c r="A14" s="7">
        <v>2.4</v>
      </c>
      <c r="B14" s="23" t="s">
        <v>18</v>
      </c>
      <c r="C14" s="9" t="s">
        <v>9</v>
      </c>
      <c r="D14" s="13">
        <f>((3.7*2)+(2.2*2))*0.2*0.2</f>
        <v>0.47200000000000009</v>
      </c>
      <c r="E14" s="11"/>
      <c r="F14" s="11"/>
      <c r="G14" s="10"/>
    </row>
    <row r="15" spans="1:7" ht="49.5" customHeight="1" x14ac:dyDescent="0.25">
      <c r="A15" s="7">
        <v>2.5</v>
      </c>
      <c r="B15" s="23" t="s">
        <v>19</v>
      </c>
      <c r="C15" s="9" t="s">
        <v>9</v>
      </c>
      <c r="D15" s="13">
        <f>((1.5*1.2))*0.1*2</f>
        <v>0.36</v>
      </c>
      <c r="E15" s="11"/>
      <c r="F15" s="11"/>
      <c r="G15" s="10"/>
    </row>
    <row r="16" spans="1:7" ht="49.5" customHeight="1" x14ac:dyDescent="0.25">
      <c r="A16" s="7">
        <v>2.6</v>
      </c>
      <c r="B16" s="23" t="s">
        <v>20</v>
      </c>
      <c r="C16" s="9" t="s">
        <v>9</v>
      </c>
      <c r="D16" s="13">
        <f>(4.5*3.2)*0.1</f>
        <v>1.4400000000000002</v>
      </c>
      <c r="E16" s="11"/>
      <c r="F16" s="11"/>
      <c r="G16" s="10"/>
    </row>
    <row r="17" spans="1:7" ht="49.5" customHeight="1" x14ac:dyDescent="0.25">
      <c r="A17" s="7">
        <v>2.7</v>
      </c>
      <c r="B17" s="23" t="s">
        <v>21</v>
      </c>
      <c r="C17" s="9" t="s">
        <v>7</v>
      </c>
      <c r="D17" s="13">
        <f>(3.8*2.2)</f>
        <v>8.36</v>
      </c>
      <c r="E17" s="11"/>
      <c r="F17" s="11"/>
      <c r="G17" s="10"/>
    </row>
    <row r="18" spans="1:7" ht="49.5" customHeight="1" x14ac:dyDescent="0.25">
      <c r="A18" s="7">
        <v>2.8</v>
      </c>
      <c r="B18" s="23" t="s">
        <v>22</v>
      </c>
      <c r="C18" s="9" t="s">
        <v>7</v>
      </c>
      <c r="D18" s="13">
        <f>((3.1*6)+(2.8*4))*0.2</f>
        <v>5.9600000000000009</v>
      </c>
      <c r="E18" s="11"/>
      <c r="F18" s="11"/>
      <c r="G18" s="10"/>
    </row>
    <row r="19" spans="1:7" ht="49.5" customHeight="1" x14ac:dyDescent="0.25">
      <c r="A19" s="7">
        <v>2.9</v>
      </c>
      <c r="B19" s="23" t="s">
        <v>23</v>
      </c>
      <c r="C19" s="9" t="s">
        <v>7</v>
      </c>
      <c r="D19" s="13">
        <f>(2.5*0.25*4)*4</f>
        <v>10</v>
      </c>
      <c r="E19" s="11"/>
      <c r="F19" s="11"/>
      <c r="G19" s="10"/>
    </row>
    <row r="20" spans="1:7" ht="49.5" customHeight="1" x14ac:dyDescent="0.25">
      <c r="A20" s="7">
        <v>2.1</v>
      </c>
      <c r="B20" s="23" t="s">
        <v>24</v>
      </c>
      <c r="C20" s="9" t="s">
        <v>7</v>
      </c>
      <c r="D20" s="13">
        <f>((4.5*2)+(3.2))*0.2</f>
        <v>2.44</v>
      </c>
      <c r="E20" s="11"/>
      <c r="F20" s="11"/>
      <c r="G20" s="10"/>
    </row>
    <row r="21" spans="1:7" ht="49.5" customHeight="1" x14ac:dyDescent="0.25">
      <c r="A21" s="7">
        <v>2.12</v>
      </c>
      <c r="B21" s="23" t="s">
        <v>25</v>
      </c>
      <c r="C21" s="9" t="s">
        <v>7</v>
      </c>
      <c r="D21" s="13">
        <f>((3*2)+(1.8*3))*2.5-((0.9*2.1))*2</f>
        <v>24.72</v>
      </c>
      <c r="E21" s="11"/>
      <c r="F21" s="11"/>
      <c r="G21" s="10"/>
    </row>
    <row r="22" spans="1:7" ht="49.5" customHeight="1" x14ac:dyDescent="0.25">
      <c r="A22" s="7">
        <v>2.13</v>
      </c>
      <c r="B22" s="23" t="s">
        <v>26</v>
      </c>
      <c r="C22" s="9" t="s">
        <v>7</v>
      </c>
      <c r="D22" s="13">
        <f>((3*2)+(1.8*3))*2.5-((0.9*2.1))*2</f>
        <v>24.72</v>
      </c>
      <c r="E22" s="11"/>
      <c r="F22" s="11"/>
      <c r="G22" s="10"/>
    </row>
    <row r="23" spans="1:7" ht="49.5" customHeight="1" x14ac:dyDescent="0.25">
      <c r="A23" s="7">
        <v>2.14</v>
      </c>
      <c r="B23" s="23" t="s">
        <v>27</v>
      </c>
      <c r="C23" s="9" t="s">
        <v>7</v>
      </c>
      <c r="D23" s="13">
        <f>(3.9*2.8)*0.1</f>
        <v>1.0920000000000001</v>
      </c>
      <c r="E23" s="11"/>
      <c r="F23" s="11"/>
      <c r="G23" s="10"/>
    </row>
    <row r="24" spans="1:7" ht="49.5" customHeight="1" x14ac:dyDescent="0.25">
      <c r="A24" s="7">
        <v>2.15</v>
      </c>
      <c r="B24" s="12" t="s">
        <v>28</v>
      </c>
      <c r="C24" s="9" t="s">
        <v>29</v>
      </c>
      <c r="D24" s="24">
        <f>180*SUM(D11:D16)</f>
        <v>888.34320000000002</v>
      </c>
      <c r="E24" s="25"/>
      <c r="F24" s="25"/>
      <c r="G24" s="10"/>
    </row>
    <row r="25" spans="1:7" ht="24.95" customHeight="1" x14ac:dyDescent="0.25">
      <c r="A25" s="14"/>
      <c r="B25" s="15"/>
      <c r="C25" s="16"/>
      <c r="D25" s="16"/>
      <c r="E25" s="18" t="s">
        <v>11</v>
      </c>
      <c r="F25" s="18"/>
      <c r="G25" s="18"/>
    </row>
    <row r="26" spans="1:7" ht="24.95" customHeight="1" x14ac:dyDescent="0.25">
      <c r="A26" s="3">
        <v>3</v>
      </c>
      <c r="B26" s="47" t="s">
        <v>30</v>
      </c>
      <c r="C26" s="47"/>
      <c r="D26" s="47"/>
      <c r="E26" s="47"/>
      <c r="F26" s="47"/>
      <c r="G26" s="47"/>
    </row>
    <row r="27" spans="1:7" ht="52.5" customHeight="1" x14ac:dyDescent="0.25">
      <c r="A27" s="7">
        <v>3.1</v>
      </c>
      <c r="B27" s="23" t="s">
        <v>31</v>
      </c>
      <c r="C27" s="9" t="s">
        <v>9</v>
      </c>
      <c r="D27" s="26">
        <v>0</v>
      </c>
      <c r="E27" s="11"/>
      <c r="F27" s="11"/>
      <c r="G27" s="11"/>
    </row>
    <row r="28" spans="1:7" ht="52.5" customHeight="1" x14ac:dyDescent="0.25">
      <c r="A28" s="7">
        <v>3.2</v>
      </c>
      <c r="B28" s="23" t="s">
        <v>32</v>
      </c>
      <c r="C28" s="9" t="s">
        <v>33</v>
      </c>
      <c r="D28" s="26">
        <f>((3.2+1.2))*2</f>
        <v>8.8000000000000007</v>
      </c>
      <c r="E28" s="11"/>
      <c r="F28" s="11"/>
      <c r="G28" s="11"/>
    </row>
    <row r="29" spans="1:7" ht="52.5" customHeight="1" x14ac:dyDescent="0.25">
      <c r="A29" s="7">
        <v>3.3</v>
      </c>
      <c r="B29" s="27" t="s">
        <v>34</v>
      </c>
      <c r="C29" s="9" t="s">
        <v>9</v>
      </c>
      <c r="D29" s="26">
        <f>(3.2*0.2*0.2)</f>
        <v>0.12800000000000003</v>
      </c>
      <c r="E29" s="11"/>
      <c r="F29" s="11"/>
      <c r="G29" s="11"/>
    </row>
    <row r="30" spans="1:7" ht="52.5" customHeight="1" x14ac:dyDescent="0.25">
      <c r="A30" s="7">
        <v>3.4</v>
      </c>
      <c r="B30" s="23" t="s">
        <v>35</v>
      </c>
      <c r="C30" s="9" t="s">
        <v>7</v>
      </c>
      <c r="D30" s="13">
        <f>((3.2*4)+(2.6*6))*2.5 -((0.9*2.1))*2</f>
        <v>67.22</v>
      </c>
      <c r="E30" s="11"/>
      <c r="F30" s="11"/>
      <c r="G30" s="11"/>
    </row>
    <row r="31" spans="1:7" ht="15.75" x14ac:dyDescent="0.25">
      <c r="A31" s="14"/>
      <c r="B31" s="15"/>
      <c r="C31" s="16"/>
      <c r="D31" s="17"/>
      <c r="E31" s="18" t="s">
        <v>11</v>
      </c>
      <c r="F31" s="18"/>
      <c r="G31" s="18"/>
    </row>
    <row r="32" spans="1:7" ht="15.75" x14ac:dyDescent="0.25">
      <c r="A32" s="3">
        <v>2</v>
      </c>
      <c r="B32" s="47" t="s">
        <v>12</v>
      </c>
      <c r="C32" s="47"/>
      <c r="D32" s="47"/>
      <c r="E32" s="47"/>
      <c r="F32" s="47"/>
      <c r="G32" s="47"/>
    </row>
    <row r="33" spans="1:7" ht="58.5" customHeight="1" x14ac:dyDescent="0.25">
      <c r="A33" s="7">
        <v>4.0999999999999996</v>
      </c>
      <c r="B33" s="23" t="s">
        <v>15</v>
      </c>
      <c r="C33" s="9" t="s">
        <v>9</v>
      </c>
      <c r="D33" s="28">
        <f>(6+1.2)*0.66*0.23</f>
        <v>1.0929600000000002</v>
      </c>
      <c r="E33" s="25"/>
      <c r="F33" s="25"/>
      <c r="G33" s="25"/>
    </row>
    <row r="34" spans="1:7" ht="58.5" customHeight="1" x14ac:dyDescent="0.25">
      <c r="A34" s="7">
        <v>4.2</v>
      </c>
      <c r="B34" s="23" t="s">
        <v>36</v>
      </c>
      <c r="C34" s="9" t="s">
        <v>7</v>
      </c>
      <c r="D34" s="13">
        <f>(3.7+1.2)*1</f>
        <v>4.9000000000000004</v>
      </c>
      <c r="E34" s="11"/>
      <c r="F34" s="11"/>
      <c r="G34" s="25"/>
    </row>
    <row r="35" spans="1:7" ht="58.5" customHeight="1" x14ac:dyDescent="0.25">
      <c r="A35" s="7">
        <v>4.3</v>
      </c>
      <c r="B35" s="23" t="s">
        <v>37</v>
      </c>
      <c r="C35" s="9" t="s">
        <v>9</v>
      </c>
      <c r="D35" s="13">
        <f>3.7*1.2*0.3</f>
        <v>1.3320000000000001</v>
      </c>
      <c r="E35" s="11"/>
      <c r="F35" s="11"/>
      <c r="G35" s="25"/>
    </row>
    <row r="36" spans="1:7" ht="58.5" customHeight="1" x14ac:dyDescent="0.25">
      <c r="A36" s="7">
        <v>4.4000000000000004</v>
      </c>
      <c r="B36" s="23" t="s">
        <v>38</v>
      </c>
      <c r="C36" s="9" t="s">
        <v>9</v>
      </c>
      <c r="D36" s="13">
        <f>((3.7)*(3.5))*2.5-((3.2*2.7))*2.5</f>
        <v>10.774999999999999</v>
      </c>
      <c r="E36" s="11"/>
      <c r="F36" s="11"/>
      <c r="G36" s="25"/>
    </row>
    <row r="37" spans="1:7" ht="58.5" customHeight="1" x14ac:dyDescent="0.25">
      <c r="A37" s="7">
        <v>4.5</v>
      </c>
      <c r="B37" s="23" t="s">
        <v>39</v>
      </c>
      <c r="C37" s="9" t="s">
        <v>9</v>
      </c>
      <c r="D37" s="13">
        <v>0</v>
      </c>
      <c r="E37" s="11"/>
      <c r="F37" s="11"/>
      <c r="G37" s="25"/>
    </row>
    <row r="38" spans="1:7" ht="87.75" customHeight="1" x14ac:dyDescent="0.25">
      <c r="A38" s="7">
        <v>4.5999999999999996</v>
      </c>
      <c r="B38" s="23" t="s">
        <v>40</v>
      </c>
      <c r="C38" s="9" t="s">
        <v>7</v>
      </c>
      <c r="D38" s="24">
        <f>(3.2+1.2)*2</f>
        <v>8.8000000000000007</v>
      </c>
      <c r="E38" s="11"/>
      <c r="F38" s="11"/>
      <c r="G38" s="25"/>
    </row>
    <row r="39" spans="1:7" ht="58.5" customHeight="1" x14ac:dyDescent="0.25">
      <c r="A39" s="7">
        <v>4.7</v>
      </c>
      <c r="B39" s="23" t="s">
        <v>41</v>
      </c>
      <c r="C39" s="9" t="s">
        <v>7</v>
      </c>
      <c r="D39" s="24">
        <f>(3.2+1.2)*2*2</f>
        <v>17.600000000000001</v>
      </c>
      <c r="E39" s="25"/>
      <c r="F39" s="25"/>
      <c r="G39" s="25"/>
    </row>
    <row r="40" spans="1:7" ht="24.95" customHeight="1" x14ac:dyDescent="0.25">
      <c r="A40" s="14"/>
      <c r="B40" s="15"/>
      <c r="C40" s="16"/>
      <c r="D40" s="16"/>
      <c r="E40" s="18" t="s">
        <v>11</v>
      </c>
      <c r="F40" s="18"/>
      <c r="G40" s="18"/>
    </row>
    <row r="41" spans="1:7" ht="45" customHeight="1" x14ac:dyDescent="0.25">
      <c r="A41" s="3">
        <v>5</v>
      </c>
      <c r="B41" s="47" t="s">
        <v>42</v>
      </c>
      <c r="C41" s="47"/>
      <c r="D41" s="47"/>
      <c r="E41" s="47"/>
      <c r="F41" s="47"/>
      <c r="G41" s="47"/>
    </row>
    <row r="42" spans="1:7" ht="45" customHeight="1" x14ac:dyDescent="0.25">
      <c r="A42" s="7">
        <v>5.0999999999999996</v>
      </c>
      <c r="B42" s="23" t="s">
        <v>43</v>
      </c>
      <c r="C42" s="9" t="s">
        <v>33</v>
      </c>
      <c r="D42" s="24">
        <f>3.2*2</f>
        <v>6.4</v>
      </c>
      <c r="E42" s="25"/>
      <c r="F42" s="25"/>
      <c r="G42" s="25"/>
    </row>
    <row r="43" spans="1:7" ht="45" customHeight="1" x14ac:dyDescent="0.25">
      <c r="A43" s="7">
        <v>5.2</v>
      </c>
      <c r="B43" s="23" t="s">
        <v>44</v>
      </c>
      <c r="C43" s="9" t="s">
        <v>33</v>
      </c>
      <c r="D43" s="13">
        <f>4*3.5</f>
        <v>14</v>
      </c>
      <c r="E43" s="25"/>
      <c r="F43" s="25"/>
      <c r="G43" s="25"/>
    </row>
    <row r="44" spans="1:7" ht="45" customHeight="1" x14ac:dyDescent="0.25">
      <c r="A44" s="7">
        <v>5.3</v>
      </c>
      <c r="B44" s="23" t="s">
        <v>45</v>
      </c>
      <c r="C44" s="9" t="s">
        <v>33</v>
      </c>
      <c r="D44" s="28">
        <f>4*3.7</f>
        <v>14.8</v>
      </c>
      <c r="E44" s="25"/>
      <c r="F44" s="25"/>
      <c r="G44" s="25"/>
    </row>
    <row r="45" spans="1:7" ht="45" customHeight="1" x14ac:dyDescent="0.25">
      <c r="A45" s="7">
        <v>5.4</v>
      </c>
      <c r="B45" s="23" t="s">
        <v>46</v>
      </c>
      <c r="C45" s="9" t="s">
        <v>33</v>
      </c>
      <c r="D45" s="28">
        <f>(3.5*2+2.8*2)</f>
        <v>12.6</v>
      </c>
      <c r="E45" s="25"/>
      <c r="F45" s="25"/>
      <c r="G45" s="25"/>
    </row>
    <row r="46" spans="1:7" ht="60.75" customHeight="1" x14ac:dyDescent="0.25">
      <c r="A46" s="7">
        <v>5.5</v>
      </c>
      <c r="B46" s="23" t="s">
        <v>47</v>
      </c>
      <c r="C46" s="9" t="s">
        <v>7</v>
      </c>
      <c r="D46" s="24">
        <f>2.5*3.7</f>
        <v>9.25</v>
      </c>
      <c r="E46" s="11"/>
      <c r="F46" s="11"/>
      <c r="G46" s="25"/>
    </row>
    <row r="47" spans="1:7" ht="54" customHeight="1" x14ac:dyDescent="0.25">
      <c r="A47" s="7">
        <v>5.6</v>
      </c>
      <c r="B47" s="23" t="s">
        <v>48</v>
      </c>
      <c r="C47" s="9" t="s">
        <v>49</v>
      </c>
      <c r="D47" s="13">
        <v>2</v>
      </c>
      <c r="E47" s="10"/>
      <c r="F47" s="10"/>
      <c r="G47" s="25"/>
    </row>
    <row r="48" spans="1:7" ht="24.95" customHeight="1" x14ac:dyDescent="0.25">
      <c r="A48" s="14"/>
      <c r="B48" s="15"/>
      <c r="C48" s="16"/>
      <c r="D48" s="16"/>
      <c r="E48" s="18" t="s">
        <v>11</v>
      </c>
      <c r="F48" s="18"/>
      <c r="G48" s="18"/>
    </row>
    <row r="49" spans="1:7" ht="24.95" customHeight="1" x14ac:dyDescent="0.25">
      <c r="A49" s="3">
        <v>6</v>
      </c>
      <c r="B49" s="47" t="s">
        <v>50</v>
      </c>
      <c r="C49" s="47"/>
      <c r="D49" s="47"/>
      <c r="E49" s="47"/>
      <c r="F49" s="47"/>
      <c r="G49" s="47"/>
    </row>
    <row r="50" spans="1:7" ht="51" customHeight="1" x14ac:dyDescent="0.25">
      <c r="A50" s="7">
        <v>6.1</v>
      </c>
      <c r="B50" s="23" t="s">
        <v>51</v>
      </c>
      <c r="C50" s="9" t="s">
        <v>49</v>
      </c>
      <c r="D50" s="10">
        <v>2</v>
      </c>
      <c r="E50" s="29"/>
      <c r="F50" s="29"/>
      <c r="G50" s="29"/>
    </row>
    <row r="51" spans="1:7" ht="48.75" customHeight="1" x14ac:dyDescent="0.25">
      <c r="A51" s="7">
        <v>6.2</v>
      </c>
      <c r="B51" s="23" t="s">
        <v>52</v>
      </c>
      <c r="C51" s="9" t="s">
        <v>49</v>
      </c>
      <c r="D51" s="10">
        <v>2</v>
      </c>
      <c r="E51" s="29"/>
      <c r="F51" s="29"/>
      <c r="G51" s="29"/>
    </row>
    <row r="52" spans="1:7" ht="54.75" customHeight="1" x14ac:dyDescent="0.25">
      <c r="A52" s="7">
        <v>6.3</v>
      </c>
      <c r="B52" s="23" t="s">
        <v>53</v>
      </c>
      <c r="C52" s="9" t="s">
        <v>7</v>
      </c>
      <c r="D52" s="13">
        <f>((3.2*4)+(2.6*6))*2.5 -((0.9*2.1))*2+((D39))</f>
        <v>84.82</v>
      </c>
      <c r="E52" s="29"/>
      <c r="F52" s="29"/>
      <c r="G52" s="29"/>
    </row>
    <row r="53" spans="1:7" ht="24.95" customHeight="1" x14ac:dyDescent="0.25">
      <c r="A53" s="14"/>
      <c r="B53" s="15"/>
      <c r="C53" s="16"/>
      <c r="D53" s="17"/>
      <c r="E53" s="18" t="s">
        <v>11</v>
      </c>
      <c r="F53" s="18"/>
      <c r="G53" s="18"/>
    </row>
    <row r="54" spans="1:7" ht="24.95" customHeight="1" x14ac:dyDescent="0.25">
      <c r="A54" s="3">
        <v>7</v>
      </c>
      <c r="B54" s="47" t="s">
        <v>54</v>
      </c>
      <c r="C54" s="47"/>
      <c r="D54" s="47"/>
      <c r="E54" s="47"/>
      <c r="F54" s="47"/>
      <c r="G54" s="47"/>
    </row>
    <row r="55" spans="1:7" ht="45" customHeight="1" x14ac:dyDescent="0.25">
      <c r="A55" s="7">
        <v>7.1</v>
      </c>
      <c r="B55" s="23" t="s">
        <v>55</v>
      </c>
      <c r="C55" s="9" t="s">
        <v>49</v>
      </c>
      <c r="D55" s="10">
        <v>2</v>
      </c>
      <c r="E55" s="29"/>
      <c r="F55" s="29"/>
      <c r="G55" s="29"/>
    </row>
    <row r="56" spans="1:7" ht="45" customHeight="1" x14ac:dyDescent="0.25">
      <c r="A56" s="7">
        <v>7.2</v>
      </c>
      <c r="B56" s="23" t="s">
        <v>56</v>
      </c>
      <c r="C56" s="9" t="s">
        <v>57</v>
      </c>
      <c r="D56" s="10">
        <v>1</v>
      </c>
      <c r="E56" s="29"/>
      <c r="F56" s="29"/>
      <c r="G56" s="29"/>
    </row>
    <row r="57" spans="1:7" ht="45" customHeight="1" x14ac:dyDescent="0.25">
      <c r="A57" s="7">
        <v>7.3</v>
      </c>
      <c r="B57" s="23" t="s">
        <v>58</v>
      </c>
      <c r="C57" s="9" t="s">
        <v>57</v>
      </c>
      <c r="D57" s="10">
        <v>1</v>
      </c>
      <c r="E57" s="29"/>
      <c r="F57" s="29"/>
      <c r="G57" s="29"/>
    </row>
    <row r="58" spans="1:7" ht="15.75" x14ac:dyDescent="0.25">
      <c r="A58" s="14"/>
      <c r="B58" s="15"/>
      <c r="C58" s="16"/>
      <c r="D58" s="16"/>
      <c r="E58" s="18" t="s">
        <v>11</v>
      </c>
      <c r="F58" s="18"/>
      <c r="G58" s="18"/>
    </row>
    <row r="59" spans="1:7" ht="15.75" x14ac:dyDescent="0.25">
      <c r="A59" s="30"/>
      <c r="B59" s="31" t="s">
        <v>59</v>
      </c>
      <c r="C59" s="32"/>
      <c r="D59" s="33"/>
      <c r="E59" s="34"/>
      <c r="F59" s="34"/>
      <c r="G59" s="34"/>
    </row>
    <row r="60" spans="1:7" ht="36.75" customHeight="1" x14ac:dyDescent="0.25">
      <c r="A60" s="35">
        <v>1</v>
      </c>
      <c r="B60" s="23" t="s">
        <v>5</v>
      </c>
      <c r="C60" s="9"/>
      <c r="D60" s="9"/>
      <c r="E60" s="36"/>
      <c r="F60" s="36"/>
      <c r="G60" s="36"/>
    </row>
    <row r="61" spans="1:7" ht="36.75" customHeight="1" x14ac:dyDescent="0.25">
      <c r="A61" s="35">
        <v>2</v>
      </c>
      <c r="B61" s="23" t="s">
        <v>12</v>
      </c>
      <c r="C61" s="37"/>
      <c r="D61" s="37"/>
      <c r="E61" s="38"/>
      <c r="F61" s="38"/>
      <c r="G61" s="36"/>
    </row>
    <row r="62" spans="1:7" ht="36.75" customHeight="1" x14ac:dyDescent="0.25">
      <c r="A62" s="35">
        <v>3</v>
      </c>
      <c r="B62" s="23" t="s">
        <v>30</v>
      </c>
      <c r="C62" s="21"/>
      <c r="D62" s="21"/>
      <c r="E62" s="39"/>
      <c r="F62" s="39"/>
      <c r="G62" s="36"/>
    </row>
    <row r="63" spans="1:7" ht="36.75" customHeight="1" x14ac:dyDescent="0.25">
      <c r="A63" s="35">
        <v>4</v>
      </c>
      <c r="B63" s="23" t="s">
        <v>60</v>
      </c>
      <c r="C63" s="9"/>
      <c r="D63" s="9"/>
      <c r="E63" s="36"/>
      <c r="F63" s="36"/>
      <c r="G63" s="36"/>
    </row>
    <row r="64" spans="1:7" ht="36.75" customHeight="1" x14ac:dyDescent="0.25">
      <c r="A64" s="35">
        <v>5</v>
      </c>
      <c r="B64" s="23" t="s">
        <v>61</v>
      </c>
      <c r="C64" s="9"/>
      <c r="D64" s="9"/>
      <c r="E64" s="36"/>
      <c r="F64" s="36"/>
      <c r="G64" s="36"/>
    </row>
    <row r="65" spans="1:7" ht="36.75" customHeight="1" x14ac:dyDescent="0.25">
      <c r="A65" s="35">
        <v>6</v>
      </c>
      <c r="B65" s="23" t="s">
        <v>50</v>
      </c>
      <c r="C65" s="9"/>
      <c r="D65" s="9"/>
      <c r="E65" s="36"/>
      <c r="F65" s="36"/>
      <c r="G65" s="36"/>
    </row>
    <row r="66" spans="1:7" ht="36.75" customHeight="1" x14ac:dyDescent="0.25">
      <c r="A66" s="35">
        <v>7</v>
      </c>
      <c r="B66" s="23" t="s">
        <v>62</v>
      </c>
      <c r="C66" s="9"/>
      <c r="D66" s="9"/>
      <c r="E66" s="36"/>
      <c r="F66" s="36"/>
      <c r="G66" s="36"/>
    </row>
    <row r="67" spans="1:7" ht="30" customHeight="1" x14ac:dyDescent="0.25">
      <c r="A67" s="19"/>
      <c r="B67" s="20"/>
      <c r="C67" s="21"/>
      <c r="D67" s="21"/>
      <c r="E67" s="40" t="s">
        <v>59</v>
      </c>
      <c r="F67" s="40"/>
      <c r="G67" s="36"/>
    </row>
    <row r="68" spans="1:7" ht="30" customHeight="1" x14ac:dyDescent="0.25">
      <c r="A68" s="44"/>
      <c r="B68" s="45"/>
      <c r="C68" s="45"/>
      <c r="D68" s="45"/>
      <c r="E68" s="45"/>
      <c r="F68" s="45"/>
      <c r="G68" s="46"/>
    </row>
    <row r="69" spans="1:7" x14ac:dyDescent="0.25">
      <c r="G69" s="41"/>
    </row>
    <row r="70" spans="1:7" x14ac:dyDescent="0.25">
      <c r="G70" s="41"/>
    </row>
    <row r="71" spans="1:7" x14ac:dyDescent="0.25">
      <c r="G71" s="41"/>
    </row>
    <row r="72" spans="1:7" x14ac:dyDescent="0.25">
      <c r="G72" s="41"/>
    </row>
    <row r="73" spans="1:7" x14ac:dyDescent="0.25">
      <c r="G73" s="41"/>
    </row>
    <row r="74" spans="1:7" x14ac:dyDescent="0.25">
      <c r="G74" s="41"/>
    </row>
    <row r="75" spans="1:7" x14ac:dyDescent="0.25">
      <c r="G75" s="41"/>
    </row>
    <row r="76" spans="1:7" x14ac:dyDescent="0.25">
      <c r="G76" s="41"/>
    </row>
    <row r="77" spans="1:7" x14ac:dyDescent="0.25">
      <c r="G77" s="41"/>
    </row>
    <row r="78" spans="1:7" x14ac:dyDescent="0.25">
      <c r="G78" s="41"/>
    </row>
    <row r="79" spans="1:7" x14ac:dyDescent="0.25">
      <c r="G79" s="41"/>
    </row>
    <row r="80" spans="1:7" x14ac:dyDescent="0.25">
      <c r="G80" s="41"/>
    </row>
    <row r="81" spans="7:7" x14ac:dyDescent="0.25">
      <c r="G81" s="41"/>
    </row>
    <row r="82" spans="7:7" x14ac:dyDescent="0.25">
      <c r="G82" s="41"/>
    </row>
    <row r="83" spans="7:7" x14ac:dyDescent="0.25">
      <c r="G83" s="41"/>
    </row>
    <row r="84" spans="7:7" x14ac:dyDescent="0.25">
      <c r="G84" s="41"/>
    </row>
    <row r="85" spans="7:7" x14ac:dyDescent="0.25">
      <c r="G85" s="41"/>
    </row>
    <row r="86" spans="7:7" x14ac:dyDescent="0.25">
      <c r="G86" s="41"/>
    </row>
    <row r="87" spans="7:7" x14ac:dyDescent="0.25">
      <c r="G87" s="41"/>
    </row>
    <row r="88" spans="7:7" x14ac:dyDescent="0.25">
      <c r="G88" s="41"/>
    </row>
    <row r="89" spans="7:7" x14ac:dyDescent="0.25">
      <c r="G89" s="41"/>
    </row>
    <row r="90" spans="7:7" x14ac:dyDescent="0.25">
      <c r="G90" s="41"/>
    </row>
    <row r="91" spans="7:7" x14ac:dyDescent="0.25">
      <c r="G91" s="41"/>
    </row>
    <row r="92" spans="7:7" x14ac:dyDescent="0.25">
      <c r="G92" s="41"/>
    </row>
    <row r="93" spans="7:7" x14ac:dyDescent="0.25">
      <c r="G93" s="41"/>
    </row>
    <row r="94" spans="7:7" x14ac:dyDescent="0.25">
      <c r="G94" s="41"/>
    </row>
    <row r="95" spans="7:7" x14ac:dyDescent="0.25">
      <c r="G95" s="41"/>
    </row>
    <row r="96" spans="7:7" x14ac:dyDescent="0.25">
      <c r="G96" s="41"/>
    </row>
    <row r="97" spans="7:7" x14ac:dyDescent="0.25">
      <c r="G97" s="41"/>
    </row>
    <row r="98" spans="7:7" x14ac:dyDescent="0.25">
      <c r="G98" s="41"/>
    </row>
    <row r="99" spans="7:7" x14ac:dyDescent="0.25">
      <c r="G99" s="41"/>
    </row>
    <row r="100" spans="7:7" x14ac:dyDescent="0.25">
      <c r="G100" s="41"/>
    </row>
    <row r="101" spans="7:7" x14ac:dyDescent="0.25">
      <c r="G101" s="41"/>
    </row>
    <row r="102" spans="7:7" x14ac:dyDescent="0.25">
      <c r="G102" s="41"/>
    </row>
    <row r="103" spans="7:7" x14ac:dyDescent="0.25">
      <c r="G103" s="41"/>
    </row>
    <row r="104" spans="7:7" x14ac:dyDescent="0.25">
      <c r="G104" s="41"/>
    </row>
    <row r="105" spans="7:7" x14ac:dyDescent="0.25">
      <c r="G105" s="41"/>
    </row>
    <row r="106" spans="7:7" x14ac:dyDescent="0.25">
      <c r="G106" s="41"/>
    </row>
    <row r="107" spans="7:7" x14ac:dyDescent="0.25">
      <c r="G107" s="41"/>
    </row>
    <row r="108" spans="7:7" x14ac:dyDescent="0.25">
      <c r="G108" s="41"/>
    </row>
    <row r="109" spans="7:7" x14ac:dyDescent="0.25">
      <c r="G109" s="41"/>
    </row>
    <row r="110" spans="7:7" x14ac:dyDescent="0.25">
      <c r="G110" s="41"/>
    </row>
    <row r="111" spans="7:7" x14ac:dyDescent="0.25">
      <c r="G111" s="41"/>
    </row>
    <row r="112" spans="7:7" x14ac:dyDescent="0.25">
      <c r="G112" s="41"/>
    </row>
    <row r="113" spans="7:7" x14ac:dyDescent="0.25">
      <c r="G113" s="41"/>
    </row>
    <row r="114" spans="7:7" x14ac:dyDescent="0.25">
      <c r="G114" s="41"/>
    </row>
    <row r="115" spans="7:7" x14ac:dyDescent="0.25">
      <c r="G115" s="41"/>
    </row>
    <row r="116" spans="7:7" x14ac:dyDescent="0.25">
      <c r="G116" s="41"/>
    </row>
  </sheetData>
  <mergeCells count="9">
    <mergeCell ref="A1:G1"/>
    <mergeCell ref="A68:G68"/>
    <mergeCell ref="B9:G9"/>
    <mergeCell ref="B26:G26"/>
    <mergeCell ref="B32:G32"/>
    <mergeCell ref="B41:G41"/>
    <mergeCell ref="B49:G49"/>
    <mergeCell ref="B54:G54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UNKEA</dc:creator>
  <cp:lastModifiedBy>DR.Ahmed Saker 2O14</cp:lastModifiedBy>
  <cp:lastPrinted>2021-03-19T14:18:10Z</cp:lastPrinted>
  <dcterms:created xsi:type="dcterms:W3CDTF">2020-08-10T08:33:56Z</dcterms:created>
  <dcterms:modified xsi:type="dcterms:W3CDTF">2021-03-19T14:18:31Z</dcterms:modified>
</cp:coreProperties>
</file>