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oalie1.sharepoint.com/sites/SSProcurementRestricted/Processed in Juba/Process in Juba/Juba-Procurement Files/JUB-X-6791 Vehicle Insurance service FWA/"/>
    </mc:Choice>
  </mc:AlternateContent>
  <xr:revisionPtr revIDLastSave="0" documentId="8_{9BCF10B2-68EC-4053-B7A9-5BB6CE0470B1}" xr6:coauthVersionLast="47" xr6:coauthVersionMax="47" xr10:uidLastSave="{00000000-0000-0000-0000-000000000000}"/>
  <bookViews>
    <workbookView xWindow="-108" yWindow="-108" windowWidth="23256" windowHeight="12576" xr2:uid="{352A6BC8-C656-4E75-A5A6-B589D8B5400B}"/>
  </bookViews>
  <sheets>
    <sheet name="Sheet1" sheetId="1" r:id="rId1"/>
  </sheets>
  <externalReferences>
    <externalReference r:id="rId2"/>
  </externalReferences>
  <definedNames>
    <definedName name="Currency">[1]Criteria!$B$2:$B$4</definedName>
    <definedName name="Projects">[1]Criteria!$A$2:$A$4</definedName>
    <definedName name="Type">[1]Criteria!$C$2:$C$5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" i="1" l="1"/>
  <c r="K3" i="1" s="1"/>
  <c r="O3" i="1"/>
  <c r="P3" i="1" s="1"/>
  <c r="C4" i="1"/>
  <c r="K4" i="1"/>
  <c r="O4" i="1"/>
  <c r="Q4" i="1" s="1"/>
  <c r="P4" i="1"/>
  <c r="C5" i="1"/>
  <c r="K5" i="1" s="1"/>
  <c r="O5" i="1"/>
  <c r="P5" i="1"/>
  <c r="Q5" i="1"/>
  <c r="C6" i="1"/>
  <c r="K6" i="1"/>
  <c r="O6" i="1"/>
  <c r="Q6" i="1" s="1"/>
  <c r="P6" i="1"/>
  <c r="C7" i="1"/>
  <c r="K7" i="1"/>
  <c r="O7" i="1"/>
  <c r="P7" i="1"/>
  <c r="Q7" i="1"/>
  <c r="C8" i="1"/>
  <c r="K8" i="1"/>
  <c r="O8" i="1"/>
  <c r="P8" i="1"/>
  <c r="Q8" i="1"/>
  <c r="C9" i="1"/>
  <c r="K9" i="1"/>
  <c r="O9" i="1"/>
  <c r="P9" i="1" s="1"/>
  <c r="C10" i="1"/>
  <c r="K10" i="1"/>
  <c r="O10" i="1"/>
  <c r="P10" i="1"/>
  <c r="Q10" i="1"/>
  <c r="C11" i="1"/>
  <c r="K11" i="1" s="1"/>
  <c r="O11" i="1"/>
  <c r="P11" i="1" s="1"/>
  <c r="C12" i="1"/>
  <c r="K12" i="1"/>
  <c r="O12" i="1"/>
  <c r="Q12" i="1" s="1"/>
  <c r="P12" i="1"/>
  <c r="C13" i="1"/>
  <c r="K13" i="1" s="1"/>
  <c r="O13" i="1"/>
  <c r="P13" i="1"/>
  <c r="Q13" i="1"/>
  <c r="C14" i="1"/>
  <c r="K14" i="1"/>
  <c r="O14" i="1"/>
  <c r="Q14" i="1" s="1"/>
  <c r="P14" i="1"/>
  <c r="C15" i="1"/>
  <c r="K15" i="1"/>
  <c r="O15" i="1"/>
  <c r="P15" i="1"/>
  <c r="Q15" i="1"/>
  <c r="C16" i="1"/>
  <c r="K16" i="1"/>
  <c r="O16" i="1"/>
  <c r="P16" i="1"/>
  <c r="Q16" i="1"/>
  <c r="C17" i="1"/>
  <c r="K17" i="1"/>
  <c r="O17" i="1"/>
  <c r="P17" i="1" s="1"/>
  <c r="C18" i="1"/>
  <c r="K18" i="1"/>
  <c r="O18" i="1"/>
  <c r="P18" i="1"/>
  <c r="Q18" i="1"/>
  <c r="C19" i="1"/>
  <c r="K19" i="1" s="1"/>
  <c r="O19" i="1"/>
  <c r="P19" i="1" s="1"/>
  <c r="C20" i="1"/>
  <c r="K20" i="1"/>
  <c r="O20" i="1"/>
  <c r="Q20" i="1" s="1"/>
  <c r="P20" i="1"/>
  <c r="C21" i="1"/>
  <c r="K21" i="1" s="1"/>
  <c r="O21" i="1"/>
  <c r="P21" i="1"/>
  <c r="Q21" i="1"/>
  <c r="J22" i="1"/>
  <c r="L22" i="1"/>
  <c r="M22" i="1"/>
  <c r="N22" i="1"/>
  <c r="P22" i="1" l="1"/>
  <c r="K22" i="1"/>
  <c r="Q11" i="1"/>
  <c r="Q3" i="1"/>
  <c r="O22" i="1"/>
  <c r="Q19" i="1"/>
  <c r="Q17" i="1"/>
  <c r="Q9" i="1"/>
  <c r="Q22" i="1" l="1"/>
</calcChain>
</file>

<file path=xl/sharedStrings.xml><?xml version="1.0" encoding="utf-8"?>
<sst xmlns="http://schemas.openxmlformats.org/spreadsheetml/2006/main" count="150" uniqueCount="86">
  <si>
    <t>Quad bike Yamaha GRIZZLY</t>
  </si>
  <si>
    <t>Quad</t>
  </si>
  <si>
    <t>Ulang</t>
  </si>
  <si>
    <t>ZZ6</t>
  </si>
  <si>
    <t>Yamaha</t>
  </si>
  <si>
    <t>AD1-SS-3061</t>
  </si>
  <si>
    <t>NGO 37 36SSD</t>
  </si>
  <si>
    <t>AD1-SS-3060</t>
  </si>
  <si>
    <t>NGO 37 35SSD</t>
  </si>
  <si>
    <t xml:space="preserve">W23S body boat with 25HP Yahama engine  </t>
  </si>
  <si>
    <t>Boat</t>
  </si>
  <si>
    <t>BG-SS-3999</t>
  </si>
  <si>
    <t>No reg</t>
  </si>
  <si>
    <t xml:space="preserve">W23S body boat with 40HP Yahama engine  </t>
  </si>
  <si>
    <t>OF-SS-2942</t>
  </si>
  <si>
    <t>Toyota Landcruiser  HZJ78</t>
  </si>
  <si>
    <t>Landcruiser</t>
  </si>
  <si>
    <t>Twic</t>
  </si>
  <si>
    <t>ZZ1</t>
  </si>
  <si>
    <t xml:space="preserve">Toyota Hard Top </t>
  </si>
  <si>
    <t>AD1-SS-1493</t>
  </si>
  <si>
    <t>NGO 37 40SSD</t>
  </si>
  <si>
    <t>OF-SS-2732</t>
  </si>
  <si>
    <t>NGO 37 11SSD</t>
  </si>
  <si>
    <t xml:space="preserve">YAMAHA DT 175 </t>
  </si>
  <si>
    <t>Bike</t>
  </si>
  <si>
    <t>Kajo-Keji</t>
  </si>
  <si>
    <t>ZZ4</t>
  </si>
  <si>
    <t>EC-SS-4148</t>
  </si>
  <si>
    <t>NGO 37 60SSD</t>
  </si>
  <si>
    <t>EC-SS-4147</t>
  </si>
  <si>
    <t>NGO 37 59SSD</t>
  </si>
  <si>
    <t xml:space="preserve">Toyota Land Cruiser Baloon. </t>
  </si>
  <si>
    <t>EC-SS-4146</t>
  </si>
  <si>
    <t>NGO 37 58SSD</t>
  </si>
  <si>
    <t>Toyota Landcruiser PRADO TX</t>
  </si>
  <si>
    <t>Juba</t>
  </si>
  <si>
    <t>ZZ8</t>
  </si>
  <si>
    <t>BG-SS-3391</t>
  </si>
  <si>
    <t>NGO 37 44SSD</t>
  </si>
  <si>
    <t xml:space="preserve">Toyota Landcruiser  HZJ76 </t>
  </si>
  <si>
    <t>MP10-SS-587</t>
  </si>
  <si>
    <t>NGO 37 10SSD</t>
  </si>
  <si>
    <t>Toyota Landcruiser HZJ79</t>
  </si>
  <si>
    <t>Baliet</t>
  </si>
  <si>
    <t>ZZ5</t>
  </si>
  <si>
    <t>AD1-SS-2736</t>
  </si>
  <si>
    <t>NGO 37 04SSD</t>
  </si>
  <si>
    <t>BG-SS-3496</t>
  </si>
  <si>
    <t>NGO 37 54SSD</t>
  </si>
  <si>
    <t>Toyota Land Cruiser HZJ78L</t>
  </si>
  <si>
    <t>AD1-SS-2885</t>
  </si>
  <si>
    <t>NGO 37 18SSD</t>
  </si>
  <si>
    <t xml:space="preserve">New Holland Tractor </t>
  </si>
  <si>
    <t>Tractor</t>
  </si>
  <si>
    <t>Agok</t>
  </si>
  <si>
    <t>ZZ3</t>
  </si>
  <si>
    <t>New Holland</t>
  </si>
  <si>
    <t>BG-SS-1462</t>
  </si>
  <si>
    <t>NGO 37 43SSD</t>
  </si>
  <si>
    <t>Toyota Land Cruiser HZJ78</t>
  </si>
  <si>
    <t>AD1-SS-2920</t>
  </si>
  <si>
    <t>NGO 37 20SSD</t>
  </si>
  <si>
    <t>AD1-SS-2884</t>
  </si>
  <si>
    <t>NGO 37 17SSD</t>
  </si>
  <si>
    <t>NGO 37 14SSD</t>
  </si>
  <si>
    <t xml:space="preserve">ZZ3 </t>
  </si>
  <si>
    <t>UNC-SS-2929</t>
  </si>
  <si>
    <t>NGO 37 24SSD</t>
  </si>
  <si>
    <t>Total</t>
  </si>
  <si>
    <t>Stamp Tax</t>
  </si>
  <si>
    <t>Total Insurance</t>
  </si>
  <si>
    <t>Political Voilence Terrorism</t>
  </si>
  <si>
    <t>Estimated Personal Accident</t>
  </si>
  <si>
    <t>Estimated Premium</t>
  </si>
  <si>
    <t>Current Insured Values (US $)</t>
  </si>
  <si>
    <t>Value at New (US $)</t>
  </si>
  <si>
    <t>Model</t>
  </si>
  <si>
    <t>Type</t>
  </si>
  <si>
    <t>Location</t>
  </si>
  <si>
    <t>Budget</t>
  </si>
  <si>
    <t>Make</t>
  </si>
  <si>
    <t>Asset Codes</t>
  </si>
  <si>
    <t>Age</t>
  </si>
  <si>
    <t>Year</t>
  </si>
  <si>
    <t>Registeration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</si>
</sst>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* #,##0_-;\-* #,##0_-;_-* &quot;-&quot;??_-;_-@_-"/>
    <numFmt numFmtId="165" formatCode="_(* #,##0.00_);_(* \(#,##0.00\);_(* &quot;-&quot;??_);_(@_)"/>
    <numFmt numFmtId="166" formatCode="_(* #,##0_);_(* \(#,##0\);_(* &quot;-&quot;??_);_(@_)"/>
    <numFmt numFmtId="167" formatCode="_-[$$-409]* #,##0_ ;_-[$$-409]* \-#,##0\ ;_-[$$-409]* &quot;-&quot;??_ ;_-@_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venir Next LT Pro"/>
      <family val="2"/>
    </font>
    <font>
      <b/>
      <sz val="11"/>
      <color rgb="FF087838"/>
      <name val="Calibri"/>
      <family val="2"/>
      <scheme val="minor"/>
    </font>
    <font>
      <b/>
      <sz val="10"/>
      <color rgb="FF087838"/>
      <name val="Avenir Next LT Pro"/>
      <family val="2"/>
    </font>
    <font>
      <b/>
      <sz val="10"/>
      <color rgb="FFA6CE38"/>
      <name val="Avenir Next LT Pro"/>
      <family val="2"/>
    </font>
  </fonts>
  <fills count="4">
    <fill>
      <patternFill patternType="none"/>
    </fill>
    <fill>
      <patternFill patternType="gray125"/>
    </fill>
    <fill>
      <patternFill patternType="solid">
        <fgColor rgb="FFA6CE38"/>
        <bgColor indexed="64"/>
      </patternFill>
    </fill>
    <fill>
      <patternFill patternType="solid">
        <fgColor rgb="FF087838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0" fontId="1" fillId="0" borderId="0">
      <alignment vertical="center"/>
    </xf>
    <xf numFmtId="43" fontId="1" fillId="0" borderId="0" applyFont="0" applyFill="0" applyBorder="0" applyAlignment="0" applyProtection="0"/>
    <xf numFmtId="0" fontId="1" fillId="0" borderId="0"/>
  </cellStyleXfs>
  <cellXfs count="33">
    <xf numFmtId="0" fontId="0" fillId="0" borderId="0" xfId="0"/>
    <xf numFmtId="0" fontId="2" fillId="0" borderId="0" xfId="2" applyFont="1" applyAlignment="1">
      <alignment vertical="top"/>
    </xf>
    <xf numFmtId="164" fontId="0" fillId="0" borderId="0" xfId="3" applyNumberFormat="1" applyFont="1" applyAlignment="1">
      <alignment vertical="center"/>
    </xf>
    <xf numFmtId="0" fontId="1" fillId="0" borderId="0" xfId="2">
      <alignment vertical="center"/>
    </xf>
    <xf numFmtId="164" fontId="2" fillId="0" borderId="0" xfId="3" applyNumberFormat="1" applyFont="1" applyAlignment="1">
      <alignment horizontal="left" vertical="top" wrapText="1"/>
    </xf>
    <xf numFmtId="0" fontId="2" fillId="0" borderId="0" xfId="2" applyFont="1" applyAlignment="1">
      <alignment horizontal="left" vertical="top" wrapText="1"/>
    </xf>
    <xf numFmtId="0" fontId="2" fillId="0" borderId="0" xfId="2" applyFont="1" applyAlignment="1">
      <alignment vertical="top" wrapText="1"/>
    </xf>
    <xf numFmtId="0" fontId="2" fillId="0" borderId="0" xfId="2" applyFont="1" applyAlignment="1">
      <alignment horizontal="left" vertical="top"/>
    </xf>
    <xf numFmtId="0" fontId="2" fillId="0" borderId="0" xfId="2" applyFont="1" applyAlignment="1">
      <alignment horizontal="center" vertical="top"/>
    </xf>
    <xf numFmtId="166" fontId="3" fillId="2" borderId="1" xfId="1" applyNumberFormat="1" applyFont="1" applyFill="1" applyBorder="1" applyAlignment="1">
      <alignment vertical="center"/>
    </xf>
    <xf numFmtId="166" fontId="4" fillId="2" borderId="1" xfId="1" applyNumberFormat="1" applyFont="1" applyFill="1" applyBorder="1" applyAlignment="1">
      <alignment horizontal="left" vertical="top" wrapText="1"/>
    </xf>
    <xf numFmtId="166" fontId="4" fillId="2" borderId="1" xfId="1" applyNumberFormat="1" applyFont="1" applyFill="1" applyBorder="1" applyAlignment="1">
      <alignment vertical="top" wrapText="1"/>
    </xf>
    <xf numFmtId="166" fontId="4" fillId="2" borderId="1" xfId="1" applyNumberFormat="1" applyFont="1" applyFill="1" applyBorder="1" applyAlignment="1">
      <alignment vertical="top"/>
    </xf>
    <xf numFmtId="166" fontId="4" fillId="2" borderId="1" xfId="1" applyNumberFormat="1" applyFont="1" applyFill="1" applyBorder="1" applyAlignment="1">
      <alignment horizontal="left" vertical="top"/>
    </xf>
    <xf numFmtId="166" fontId="4" fillId="2" borderId="1" xfId="1" applyNumberFormat="1" applyFont="1" applyFill="1" applyBorder="1" applyAlignment="1">
      <alignment horizontal="center" vertical="top"/>
    </xf>
    <xf numFmtId="165" fontId="2" fillId="0" borderId="1" xfId="1" applyFont="1" applyBorder="1" applyAlignment="1">
      <alignment vertical="top"/>
    </xf>
    <xf numFmtId="165" fontId="0" fillId="0" borderId="1" xfId="1" applyFont="1" applyBorder="1" applyAlignment="1">
      <alignment vertical="center"/>
    </xf>
    <xf numFmtId="165" fontId="1" fillId="0" borderId="1" xfId="1" applyBorder="1" applyAlignment="1">
      <alignment vertical="center"/>
    </xf>
    <xf numFmtId="164" fontId="2" fillId="0" borderId="1" xfId="3" applyNumberFormat="1" applyFont="1" applyBorder="1" applyAlignment="1">
      <alignment vertical="top"/>
    </xf>
    <xf numFmtId="0" fontId="2" fillId="0" borderId="1" xfId="2" applyFont="1" applyBorder="1" applyAlignment="1">
      <alignment horizontal="left" vertical="top" wrapText="1"/>
    </xf>
    <xf numFmtId="0" fontId="2" fillId="0" borderId="1" xfId="2" applyFont="1" applyBorder="1" applyAlignment="1">
      <alignment vertical="top" wrapText="1"/>
    </xf>
    <xf numFmtId="0" fontId="2" fillId="0" borderId="1" xfId="2" applyFont="1" applyBorder="1" applyAlignment="1">
      <alignment vertical="top"/>
    </xf>
    <xf numFmtId="0" fontId="2" fillId="0" borderId="1" xfId="2" applyFont="1" applyBorder="1" applyAlignment="1">
      <alignment horizontal="left" vertical="top"/>
    </xf>
    <xf numFmtId="0" fontId="2" fillId="0" borderId="1" xfId="2" applyFont="1" applyBorder="1" applyAlignment="1">
      <alignment horizontal="center" vertical="top"/>
    </xf>
    <xf numFmtId="0" fontId="2" fillId="0" borderId="1" xfId="4" applyFont="1" applyBorder="1" applyAlignment="1">
      <alignment vertical="top"/>
    </xf>
    <xf numFmtId="0" fontId="2" fillId="0" borderId="0" xfId="2" applyFont="1" applyAlignment="1">
      <alignment horizontal="center" vertical="top" wrapText="1"/>
    </xf>
    <xf numFmtId="164" fontId="3" fillId="2" borderId="1" xfId="3" applyNumberFormat="1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167" fontId="5" fillId="3" borderId="1" xfId="3" applyNumberFormat="1" applyFont="1" applyFill="1" applyBorder="1" applyAlignment="1">
      <alignment horizontal="center" vertical="top" wrapText="1"/>
    </xf>
    <xf numFmtId="164" fontId="5" fillId="3" borderId="1" xfId="3" applyNumberFormat="1" applyFont="1" applyFill="1" applyBorder="1" applyAlignment="1">
      <alignment horizontal="center" vertical="top" wrapText="1"/>
    </xf>
    <xf numFmtId="0" fontId="5" fillId="3" borderId="1" xfId="2" applyFont="1" applyFill="1" applyBorder="1" applyAlignment="1">
      <alignment horizontal="center" vertical="top" wrapText="1"/>
    </xf>
    <xf numFmtId="0" fontId="5" fillId="3" borderId="1" xfId="2" applyFont="1" applyFill="1" applyBorder="1" applyAlignment="1">
      <alignment horizontal="left" vertical="top" wrapText="1"/>
    </xf>
    <xf numFmtId="0" fontId="5" fillId="3" borderId="1" xfId="2" applyFont="1" applyFill="1" applyBorder="1" applyAlignment="1">
      <alignment vertical="top" wrapText="1"/>
    </xf>
  </cellXfs>
  <cellStyles count="5">
    <cellStyle name="Comma" xfId="1" builtinId="3"/>
    <cellStyle name="Comma 11" xfId="3" xr:uid="{DCF30670-FB98-4BF4-B624-3AFD4E9ABF55}"/>
    <cellStyle name="Normal" xfId="0" builtinId="0"/>
    <cellStyle name="Normal 10 3" xfId="2" xr:uid="{881B480B-0E8D-48B2-8A8F-4A4102861F2B}"/>
    <cellStyle name="Normal 2 4 3" xfId="4" xr:uid="{3D82057A-348D-4081-A022-0E0D000B4E9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nors%20&amp;%20Compliance/2%20Compliance%20-%20SG/09.%20Finance%20Manual%202010/Finance%20Forms%20-%20new/Copy%20of%202-1B%20Finance%20Forms%20v2011%20incl%20drop%20down%20functionality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iteria"/>
      <sheetName val="Document Overview "/>
      <sheetName val="Payment Req Form"/>
      <sheetName val="Float Accountability"/>
      <sheetName val="Float HO Cover sheet"/>
      <sheetName val="Daily Labour Form"/>
      <sheetName val="Trainings or Staff event attend"/>
      <sheetName val="Training payments"/>
      <sheetName val="Per Diem Form"/>
      <sheetName val="Employee Refund Form"/>
      <sheetName val="Receipt_Income Form"/>
      <sheetName val="Expat Allowances Form"/>
      <sheetName val="Bank Charges or Woffs"/>
      <sheetName val="Payment for Goods Docket"/>
      <sheetName val="Document_Overview_"/>
      <sheetName val="Document_Overview_2"/>
      <sheetName val="Payment_Req_Form2"/>
      <sheetName val="Float_Accountability2"/>
      <sheetName val="Float_HO_Cover_sheet2"/>
      <sheetName val="Daily_Labour_Form2"/>
      <sheetName val="Trainings_or_Staff_event_atten2"/>
      <sheetName val="Training_payments2"/>
      <sheetName val="Per_Diem_Form2"/>
      <sheetName val="Employee_Refund_Form2"/>
      <sheetName val="Receipt_Income_Form2"/>
      <sheetName val="Expat_Allowances_Form2"/>
      <sheetName val="Bank_Charges_or_Woffs2"/>
      <sheetName val="Payment_for_Goods_Docket2"/>
      <sheetName val="Payment_Req_Form"/>
      <sheetName val="Float_Accountability"/>
      <sheetName val="Float_HO_Cover_sheet"/>
      <sheetName val="Daily_Labour_Form"/>
      <sheetName val="Trainings_or_Staff_event_attend"/>
      <sheetName val="Training_payments"/>
      <sheetName val="Per_Diem_Form"/>
      <sheetName val="Employee_Refund_Form"/>
      <sheetName val="Receipt_Income_Form"/>
      <sheetName val="Expat_Allowances_Form"/>
      <sheetName val="Bank_Charges_or_Woffs"/>
      <sheetName val="Payment_for_Goods_Docket"/>
      <sheetName val="Document_Overview_1"/>
      <sheetName val="Payment_Req_Form1"/>
      <sheetName val="Float_Accountability1"/>
      <sheetName val="Float_HO_Cover_sheet1"/>
      <sheetName val="Daily_Labour_Form1"/>
      <sheetName val="Trainings_or_Staff_event_atten1"/>
      <sheetName val="Training_payments1"/>
      <sheetName val="Per_Diem_Form1"/>
      <sheetName val="Employee_Refund_Form1"/>
      <sheetName val="Receipt_Income_Form1"/>
      <sheetName val="Expat_Allowances_Form1"/>
      <sheetName val="Bank_Charges_or_Woffs1"/>
      <sheetName val="Payment_for_Goods_Docket1"/>
    </sheetNames>
    <sheetDataSet>
      <sheetData sheetId="0">
        <row r="2">
          <cell r="A2" t="str">
            <v>DC_CC_Prog1_codes</v>
          </cell>
          <cell r="B2" t="str">
            <v>EUR</v>
          </cell>
          <cell r="C2" t="str">
            <v>Cash</v>
          </cell>
        </row>
        <row r="3">
          <cell r="A3" t="str">
            <v>DC_CC_Prog2_codes</v>
          </cell>
          <cell r="B3" t="str">
            <v>Local Currency a</v>
          </cell>
          <cell r="C3" t="str">
            <v>Cheque</v>
          </cell>
        </row>
        <row r="4">
          <cell r="A4" t="str">
            <v>Expat_Codes</v>
          </cell>
          <cell r="B4" t="str">
            <v>USD</v>
          </cell>
          <cell r="C4" t="str">
            <v>Float</v>
          </cell>
        </row>
        <row r="5">
          <cell r="C5" t="str">
            <v>Wire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3E58E2-433B-4557-91F0-2A3E2EAD7850}">
  <sheetPr>
    <pageSetUpPr fitToPage="1"/>
  </sheetPr>
  <dimension ref="A1:X23"/>
  <sheetViews>
    <sheetView tabSelected="1" workbookViewId="0">
      <selection activeCell="F9" sqref="F9"/>
    </sheetView>
  </sheetViews>
  <sheetFormatPr defaultRowHeight="14.4" x14ac:dyDescent="0.3"/>
  <cols>
    <col min="1" max="1" width="14.5546875" bestFit="1" customWidth="1"/>
    <col min="4" max="4" width="12.88671875" bestFit="1" customWidth="1"/>
    <col min="5" max="5" width="15.88671875" bestFit="1" customWidth="1"/>
    <col min="6" max="6" width="7.5546875" bestFit="1" customWidth="1"/>
    <col min="8" max="8" width="11.88671875" customWidth="1"/>
    <col min="9" max="9" width="40.44140625" customWidth="1"/>
    <col min="10" max="10" width="10.6640625" customWidth="1"/>
    <col min="11" max="11" width="11.5546875" customWidth="1"/>
    <col min="12" max="12" width="9.77734375" customWidth="1"/>
    <col min="13" max="13" width="10.33203125" customWidth="1"/>
    <col min="15" max="15" width="9.33203125" customWidth="1"/>
  </cols>
  <sheetData>
    <row r="1" spans="1:24" x14ac:dyDescent="0.3">
      <c r="A1" s="1"/>
      <c r="B1" s="8"/>
      <c r="C1" s="8"/>
      <c r="D1" s="7"/>
      <c r="E1" s="1"/>
      <c r="F1" s="1"/>
      <c r="G1" s="6"/>
      <c r="H1" s="6"/>
      <c r="I1" s="5"/>
      <c r="J1" s="4"/>
      <c r="K1" s="4"/>
      <c r="L1" s="3"/>
      <c r="M1" s="3"/>
      <c r="N1" s="3"/>
      <c r="O1" s="2"/>
      <c r="P1" s="1"/>
      <c r="Q1" s="1"/>
      <c r="R1" s="1"/>
      <c r="S1" s="1"/>
      <c r="T1" s="1"/>
      <c r="U1" s="1"/>
      <c r="V1" s="1"/>
      <c r="W1" s="1"/>
      <c r="X1" s="1"/>
    </row>
    <row r="2" spans="1:24" ht="57.6" x14ac:dyDescent="0.3">
      <c r="A2" s="32" t="s">
        <v>85</v>
      </c>
      <c r="B2" s="30" t="s">
        <v>84</v>
      </c>
      <c r="C2" s="30" t="s">
        <v>83</v>
      </c>
      <c r="D2" s="31" t="s">
        <v>82</v>
      </c>
      <c r="E2" s="30" t="s">
        <v>81</v>
      </c>
      <c r="F2" s="30" t="s">
        <v>80</v>
      </c>
      <c r="G2" s="30" t="s">
        <v>79</v>
      </c>
      <c r="H2" s="30" t="s">
        <v>78</v>
      </c>
      <c r="I2" s="30" t="s">
        <v>77</v>
      </c>
      <c r="J2" s="29" t="s">
        <v>76</v>
      </c>
      <c r="K2" s="28" t="s">
        <v>75</v>
      </c>
      <c r="L2" s="27" t="s">
        <v>74</v>
      </c>
      <c r="M2" s="27" t="s">
        <v>73</v>
      </c>
      <c r="N2" s="27" t="s">
        <v>72</v>
      </c>
      <c r="O2" s="26" t="s">
        <v>71</v>
      </c>
      <c r="P2" s="26" t="s">
        <v>70</v>
      </c>
      <c r="Q2" s="26" t="s">
        <v>69</v>
      </c>
      <c r="R2" s="25"/>
      <c r="S2" s="25"/>
      <c r="T2" s="25"/>
      <c r="U2" s="25"/>
      <c r="V2" s="25"/>
      <c r="W2" s="25"/>
      <c r="X2" s="25"/>
    </row>
    <row r="3" spans="1:24" x14ac:dyDescent="0.3">
      <c r="A3" s="21" t="s">
        <v>68</v>
      </c>
      <c r="B3" s="23">
        <v>2013</v>
      </c>
      <c r="C3" s="23">
        <f>2022-B3</f>
        <v>9</v>
      </c>
      <c r="D3" s="22" t="s">
        <v>67</v>
      </c>
      <c r="E3" s="21" t="s">
        <v>19</v>
      </c>
      <c r="F3" s="21" t="s">
        <v>66</v>
      </c>
      <c r="G3" s="20" t="s">
        <v>55</v>
      </c>
      <c r="H3" s="20" t="s">
        <v>16</v>
      </c>
      <c r="I3" s="19" t="s">
        <v>43</v>
      </c>
      <c r="J3" s="18">
        <v>28000</v>
      </c>
      <c r="K3" s="18">
        <f>J3*(0.9^C3)</f>
        <v>10847.773692000004</v>
      </c>
      <c r="L3" s="17"/>
      <c r="M3" s="17"/>
      <c r="N3" s="17"/>
      <c r="O3" s="16">
        <f>SUM(L3:N3)</f>
        <v>0</v>
      </c>
      <c r="P3" s="15">
        <f>O3*0.215</f>
        <v>0</v>
      </c>
      <c r="Q3" s="15">
        <f>O3+P3</f>
        <v>0</v>
      </c>
      <c r="R3" s="1"/>
      <c r="S3" s="1"/>
      <c r="T3" s="1"/>
      <c r="U3" s="1"/>
      <c r="V3" s="1"/>
      <c r="W3" s="1"/>
      <c r="X3" s="1"/>
    </row>
    <row r="4" spans="1:24" x14ac:dyDescent="0.3">
      <c r="A4" s="21" t="s">
        <v>65</v>
      </c>
      <c r="B4" s="23">
        <v>2012</v>
      </c>
      <c r="C4" s="23">
        <f>2022-B4</f>
        <v>10</v>
      </c>
      <c r="D4" s="22" t="s">
        <v>22</v>
      </c>
      <c r="E4" s="21" t="s">
        <v>19</v>
      </c>
      <c r="F4" s="21" t="s">
        <v>56</v>
      </c>
      <c r="G4" s="20" t="s">
        <v>55</v>
      </c>
      <c r="H4" s="20" t="s">
        <v>16</v>
      </c>
      <c r="I4" s="19" t="s">
        <v>50</v>
      </c>
      <c r="J4" s="18">
        <v>39242.31</v>
      </c>
      <c r="K4" s="18">
        <f>J4*(0.9^C4)</f>
        <v>13682.947436720637</v>
      </c>
      <c r="L4" s="17"/>
      <c r="M4" s="17"/>
      <c r="N4" s="17"/>
      <c r="O4" s="16">
        <f>SUM(L4:N4)</f>
        <v>0</v>
      </c>
      <c r="P4" s="15">
        <f>O4*0.215</f>
        <v>0</v>
      </c>
      <c r="Q4" s="15">
        <f>O4+P4</f>
        <v>0</v>
      </c>
      <c r="R4" s="1"/>
      <c r="S4" s="1"/>
      <c r="T4" s="1"/>
      <c r="U4" s="1"/>
      <c r="V4" s="1"/>
      <c r="W4" s="1"/>
      <c r="X4" s="1"/>
    </row>
    <row r="5" spans="1:24" x14ac:dyDescent="0.3">
      <c r="A5" s="21" t="s">
        <v>64</v>
      </c>
      <c r="B5" s="23">
        <v>2013</v>
      </c>
      <c r="C5" s="23">
        <f>2022-B5</f>
        <v>9</v>
      </c>
      <c r="D5" s="22" t="s">
        <v>63</v>
      </c>
      <c r="E5" s="21" t="s">
        <v>19</v>
      </c>
      <c r="F5" s="21" t="s">
        <v>56</v>
      </c>
      <c r="G5" s="20" t="s">
        <v>55</v>
      </c>
      <c r="H5" s="20" t="s">
        <v>16</v>
      </c>
      <c r="I5" s="19" t="s">
        <v>50</v>
      </c>
      <c r="J5" s="18">
        <v>36518.400000000001</v>
      </c>
      <c r="K5" s="18">
        <f>J5*(0.9^C5)</f>
        <v>14147.976385497606</v>
      </c>
      <c r="L5" s="17"/>
      <c r="M5" s="17"/>
      <c r="N5" s="17"/>
      <c r="O5" s="16">
        <f>SUM(L5:N5)</f>
        <v>0</v>
      </c>
      <c r="P5" s="15">
        <f>O5*0.215</f>
        <v>0</v>
      </c>
      <c r="Q5" s="15">
        <f>O5+P5</f>
        <v>0</v>
      </c>
      <c r="R5" s="1"/>
      <c r="S5" s="1"/>
      <c r="T5" s="1"/>
      <c r="U5" s="1"/>
      <c r="V5" s="1"/>
      <c r="W5" s="1"/>
      <c r="X5" s="1"/>
    </row>
    <row r="6" spans="1:24" x14ac:dyDescent="0.3">
      <c r="A6" s="21" t="s">
        <v>62</v>
      </c>
      <c r="B6" s="23">
        <v>2013</v>
      </c>
      <c r="C6" s="23">
        <f>2022-B6</f>
        <v>9</v>
      </c>
      <c r="D6" s="22" t="s">
        <v>61</v>
      </c>
      <c r="E6" s="21" t="s">
        <v>19</v>
      </c>
      <c r="F6" s="21" t="s">
        <v>56</v>
      </c>
      <c r="G6" s="20" t="s">
        <v>55</v>
      </c>
      <c r="H6" s="20" t="s">
        <v>16</v>
      </c>
      <c r="I6" s="19" t="s">
        <v>60</v>
      </c>
      <c r="J6" s="18">
        <v>35954.339999999997</v>
      </c>
      <c r="K6" s="18">
        <f>J6*(0.9^C6)</f>
        <v>13929.447984472265</v>
      </c>
      <c r="L6" s="17"/>
      <c r="M6" s="17"/>
      <c r="N6" s="17"/>
      <c r="O6" s="16">
        <f>SUM(L6:N6)</f>
        <v>0</v>
      </c>
      <c r="P6" s="15">
        <f>O6*0.215</f>
        <v>0</v>
      </c>
      <c r="Q6" s="15">
        <f>O6+P6</f>
        <v>0</v>
      </c>
      <c r="R6" s="1"/>
      <c r="S6" s="1"/>
      <c r="T6" s="1"/>
      <c r="U6" s="1"/>
      <c r="V6" s="1"/>
      <c r="W6" s="1"/>
      <c r="X6" s="1"/>
    </row>
    <row r="7" spans="1:24" x14ac:dyDescent="0.3">
      <c r="A7" s="21" t="s">
        <v>59</v>
      </c>
      <c r="B7" s="23">
        <v>2013</v>
      </c>
      <c r="C7" s="23">
        <f>2022-B7</f>
        <v>9</v>
      </c>
      <c r="D7" s="22" t="s">
        <v>58</v>
      </c>
      <c r="E7" s="21" t="s">
        <v>57</v>
      </c>
      <c r="F7" s="21" t="s">
        <v>56</v>
      </c>
      <c r="G7" s="20" t="s">
        <v>55</v>
      </c>
      <c r="H7" s="20" t="s">
        <v>54</v>
      </c>
      <c r="I7" s="19" t="s">
        <v>53</v>
      </c>
      <c r="J7" s="18">
        <v>23000</v>
      </c>
      <c r="K7" s="18">
        <f>J7*(0.9^C7)</f>
        <v>8910.6712470000039</v>
      </c>
      <c r="L7" s="17"/>
      <c r="M7" s="17"/>
      <c r="N7" s="17"/>
      <c r="O7" s="16">
        <f>SUM(L7:N7)</f>
        <v>0</v>
      </c>
      <c r="P7" s="15">
        <f>O7*0.215</f>
        <v>0</v>
      </c>
      <c r="Q7" s="15">
        <f>O7+P7</f>
        <v>0</v>
      </c>
      <c r="R7" s="1"/>
      <c r="S7" s="1"/>
      <c r="T7" s="1"/>
      <c r="U7" s="1"/>
      <c r="V7" s="1"/>
      <c r="W7" s="1"/>
      <c r="X7" s="1"/>
    </row>
    <row r="8" spans="1:24" x14ac:dyDescent="0.3">
      <c r="A8" s="21" t="s">
        <v>52</v>
      </c>
      <c r="B8" s="23">
        <v>2013</v>
      </c>
      <c r="C8" s="23">
        <f>2022-B8</f>
        <v>9</v>
      </c>
      <c r="D8" s="22" t="s">
        <v>51</v>
      </c>
      <c r="E8" s="21" t="s">
        <v>19</v>
      </c>
      <c r="F8" s="21" t="s">
        <v>45</v>
      </c>
      <c r="G8" s="20" t="s">
        <v>44</v>
      </c>
      <c r="H8" s="20" t="s">
        <v>16</v>
      </c>
      <c r="I8" s="19" t="s">
        <v>50</v>
      </c>
      <c r="J8" s="18">
        <v>36518.400000000001</v>
      </c>
      <c r="K8" s="18">
        <f>J8*(0.9^C8)</f>
        <v>14147.976385497606</v>
      </c>
      <c r="L8" s="17"/>
      <c r="M8" s="17"/>
      <c r="N8" s="17"/>
      <c r="O8" s="16">
        <f>SUM(L8:N8)</f>
        <v>0</v>
      </c>
      <c r="P8" s="15">
        <f>O8*0.215</f>
        <v>0</v>
      </c>
      <c r="Q8" s="15">
        <f>O8+P8</f>
        <v>0</v>
      </c>
      <c r="R8" s="1"/>
      <c r="S8" s="1"/>
      <c r="T8" s="1"/>
      <c r="U8" s="1"/>
      <c r="V8" s="1"/>
      <c r="W8" s="1"/>
      <c r="X8" s="1"/>
    </row>
    <row r="9" spans="1:24" x14ac:dyDescent="0.3">
      <c r="A9" s="21" t="s">
        <v>49</v>
      </c>
      <c r="B9" s="23">
        <v>2013</v>
      </c>
      <c r="C9" s="23">
        <f>2022-B9</f>
        <v>9</v>
      </c>
      <c r="D9" s="22" t="s">
        <v>48</v>
      </c>
      <c r="E9" s="21" t="s">
        <v>19</v>
      </c>
      <c r="F9" s="21" t="s">
        <v>45</v>
      </c>
      <c r="G9" s="20" t="s">
        <v>44</v>
      </c>
      <c r="H9" s="20" t="s">
        <v>16</v>
      </c>
      <c r="I9" s="19" t="s">
        <v>40</v>
      </c>
      <c r="J9" s="18">
        <v>42033.9</v>
      </c>
      <c r="K9" s="18">
        <f>J9*(0.9^C9)</f>
        <v>16284.794092577107</v>
      </c>
      <c r="L9" s="17"/>
      <c r="M9" s="17"/>
      <c r="N9" s="17"/>
      <c r="O9" s="16">
        <f>SUM(L9:N9)</f>
        <v>0</v>
      </c>
      <c r="P9" s="15">
        <f>O9*0.215</f>
        <v>0</v>
      </c>
      <c r="Q9" s="15">
        <f>O9+P9</f>
        <v>0</v>
      </c>
      <c r="R9" s="1"/>
      <c r="S9" s="1"/>
      <c r="T9" s="1"/>
      <c r="U9" s="1"/>
      <c r="V9" s="1"/>
      <c r="W9" s="1"/>
      <c r="X9" s="1"/>
    </row>
    <row r="10" spans="1:24" x14ac:dyDescent="0.3">
      <c r="A10" s="21" t="s">
        <v>47</v>
      </c>
      <c r="B10" s="23">
        <v>2011</v>
      </c>
      <c r="C10" s="23">
        <f>2022-B10</f>
        <v>11</v>
      </c>
      <c r="D10" s="22" t="s">
        <v>46</v>
      </c>
      <c r="E10" s="21" t="s">
        <v>19</v>
      </c>
      <c r="F10" s="21" t="s">
        <v>45</v>
      </c>
      <c r="G10" s="20" t="s">
        <v>44</v>
      </c>
      <c r="H10" s="20" t="s">
        <v>16</v>
      </c>
      <c r="I10" s="19" t="s">
        <v>43</v>
      </c>
      <c r="J10" s="18">
        <v>27181.68</v>
      </c>
      <c r="K10" s="18">
        <f>J10*(0.9^C10)</f>
        <v>8529.8992035276351</v>
      </c>
      <c r="L10" s="17"/>
      <c r="M10" s="17"/>
      <c r="N10" s="17"/>
      <c r="O10" s="16">
        <f>SUM(L10:N10)</f>
        <v>0</v>
      </c>
      <c r="P10" s="15">
        <f>O10*0.215</f>
        <v>0</v>
      </c>
      <c r="Q10" s="15">
        <f>O10+P10</f>
        <v>0</v>
      </c>
      <c r="R10" s="1"/>
      <c r="S10" s="1"/>
      <c r="T10" s="1"/>
      <c r="U10" s="1"/>
      <c r="V10" s="1"/>
      <c r="W10" s="1"/>
      <c r="X10" s="1"/>
    </row>
    <row r="11" spans="1:24" x14ac:dyDescent="0.3">
      <c r="A11" s="21" t="s">
        <v>42</v>
      </c>
      <c r="B11" s="23">
        <v>2010</v>
      </c>
      <c r="C11" s="23">
        <f>2022-B11</f>
        <v>12</v>
      </c>
      <c r="D11" s="22" t="s">
        <v>41</v>
      </c>
      <c r="E11" s="21" t="s">
        <v>19</v>
      </c>
      <c r="F11" s="21" t="s">
        <v>37</v>
      </c>
      <c r="G11" s="20" t="s">
        <v>36</v>
      </c>
      <c r="H11" s="20" t="s">
        <v>16</v>
      </c>
      <c r="I11" s="19" t="s">
        <v>40</v>
      </c>
      <c r="J11" s="18">
        <v>33724</v>
      </c>
      <c r="K11" s="18">
        <f>J11*(0.9^C11)</f>
        <v>9524.6536882852488</v>
      </c>
      <c r="L11" s="17"/>
      <c r="M11" s="17"/>
      <c r="N11" s="17"/>
      <c r="O11" s="16">
        <f>SUM(L11:N11)</f>
        <v>0</v>
      </c>
      <c r="P11" s="15">
        <f>O11*0.215</f>
        <v>0</v>
      </c>
      <c r="Q11" s="15">
        <f>O11+P11</f>
        <v>0</v>
      </c>
      <c r="R11" s="1"/>
      <c r="S11" s="1"/>
      <c r="T11" s="1"/>
      <c r="U11" s="1"/>
      <c r="V11" s="1"/>
      <c r="W11" s="1"/>
      <c r="X11" s="1"/>
    </row>
    <row r="12" spans="1:24" x14ac:dyDescent="0.3">
      <c r="A12" s="21" t="s">
        <v>39</v>
      </c>
      <c r="B12" s="23">
        <v>2017</v>
      </c>
      <c r="C12" s="23">
        <f>2022-B12</f>
        <v>5</v>
      </c>
      <c r="D12" s="22" t="s">
        <v>38</v>
      </c>
      <c r="E12" s="21" t="s">
        <v>19</v>
      </c>
      <c r="F12" s="21" t="s">
        <v>37</v>
      </c>
      <c r="G12" s="20" t="s">
        <v>36</v>
      </c>
      <c r="H12" s="20" t="s">
        <v>16</v>
      </c>
      <c r="I12" s="22" t="s">
        <v>35</v>
      </c>
      <c r="J12" s="18">
        <v>32905.9</v>
      </c>
      <c r="K12" s="18">
        <f>J12*(0.9^C12)</f>
        <v>19430.604891000006</v>
      </c>
      <c r="L12" s="17"/>
      <c r="M12" s="17"/>
      <c r="N12" s="17"/>
      <c r="O12" s="16">
        <f>SUM(L12:N12)</f>
        <v>0</v>
      </c>
      <c r="P12" s="15">
        <f>O12*0.215</f>
        <v>0</v>
      </c>
      <c r="Q12" s="15">
        <f>O12+P12</f>
        <v>0</v>
      </c>
      <c r="R12" s="1"/>
      <c r="S12" s="1"/>
      <c r="T12" s="1"/>
      <c r="U12" s="1"/>
      <c r="V12" s="1"/>
      <c r="W12" s="1"/>
      <c r="X12" s="1"/>
    </row>
    <row r="13" spans="1:24" x14ac:dyDescent="0.3">
      <c r="A13" s="21" t="s">
        <v>34</v>
      </c>
      <c r="B13" s="23">
        <v>2008</v>
      </c>
      <c r="C13" s="23">
        <f>2022-B13</f>
        <v>14</v>
      </c>
      <c r="D13" s="22" t="s">
        <v>33</v>
      </c>
      <c r="E13" s="21" t="s">
        <v>19</v>
      </c>
      <c r="F13" s="21" t="s">
        <v>27</v>
      </c>
      <c r="G13" s="20" t="s">
        <v>26</v>
      </c>
      <c r="H13" s="20" t="s">
        <v>16</v>
      </c>
      <c r="I13" s="19" t="s">
        <v>32</v>
      </c>
      <c r="J13" s="18">
        <v>40829.4</v>
      </c>
      <c r="K13" s="18">
        <f>J13*(0.9^C13)</f>
        <v>9340.4570986058534</v>
      </c>
      <c r="L13" s="17"/>
      <c r="M13" s="17"/>
      <c r="N13" s="17"/>
      <c r="O13" s="16">
        <f>SUM(L13:N13)</f>
        <v>0</v>
      </c>
      <c r="P13" s="15">
        <f>O13*0.215</f>
        <v>0</v>
      </c>
      <c r="Q13" s="15">
        <f>O13+P13</f>
        <v>0</v>
      </c>
      <c r="R13" s="1"/>
      <c r="S13" s="1"/>
      <c r="T13" s="1"/>
      <c r="U13" s="1"/>
      <c r="V13" s="1"/>
      <c r="W13" s="1"/>
      <c r="X13" s="1"/>
    </row>
    <row r="14" spans="1:24" x14ac:dyDescent="0.3">
      <c r="A14" s="21" t="s">
        <v>31</v>
      </c>
      <c r="B14" s="23">
        <v>2020</v>
      </c>
      <c r="C14" s="23">
        <f>2022-B14</f>
        <v>2</v>
      </c>
      <c r="D14" s="22" t="s">
        <v>30</v>
      </c>
      <c r="E14" s="21" t="s">
        <v>4</v>
      </c>
      <c r="F14" s="21" t="s">
        <v>27</v>
      </c>
      <c r="G14" s="20" t="s">
        <v>26</v>
      </c>
      <c r="H14" s="20" t="s">
        <v>25</v>
      </c>
      <c r="I14" s="19" t="s">
        <v>24</v>
      </c>
      <c r="J14" s="18">
        <v>3284.58</v>
      </c>
      <c r="K14" s="18">
        <f>J14*(0.9^C14)</f>
        <v>2660.5098000000003</v>
      </c>
      <c r="L14" s="17"/>
      <c r="M14" s="17"/>
      <c r="N14" s="17"/>
      <c r="O14" s="16">
        <f>SUM(L14:N14)</f>
        <v>0</v>
      </c>
      <c r="P14" s="15">
        <f>O14*0.215</f>
        <v>0</v>
      </c>
      <c r="Q14" s="15">
        <f>O14+P14</f>
        <v>0</v>
      </c>
      <c r="R14" s="1"/>
      <c r="S14" s="1"/>
      <c r="T14" s="1"/>
      <c r="U14" s="1"/>
      <c r="V14" s="1"/>
      <c r="W14" s="1"/>
      <c r="X14" s="1"/>
    </row>
    <row r="15" spans="1:24" x14ac:dyDescent="0.3">
      <c r="A15" s="21" t="s">
        <v>29</v>
      </c>
      <c r="B15" s="23">
        <v>2020</v>
      </c>
      <c r="C15" s="23">
        <f>2022-B15</f>
        <v>2</v>
      </c>
      <c r="D15" s="22" t="s">
        <v>28</v>
      </c>
      <c r="E15" s="21" t="s">
        <v>4</v>
      </c>
      <c r="F15" s="21" t="s">
        <v>27</v>
      </c>
      <c r="G15" s="20" t="s">
        <v>26</v>
      </c>
      <c r="H15" s="20" t="s">
        <v>25</v>
      </c>
      <c r="I15" s="19" t="s">
        <v>24</v>
      </c>
      <c r="J15" s="18">
        <v>3284.58</v>
      </c>
      <c r="K15" s="18">
        <f>J15*(0.9^C15)</f>
        <v>2660.5098000000003</v>
      </c>
      <c r="L15" s="17"/>
      <c r="M15" s="17"/>
      <c r="N15" s="17"/>
      <c r="O15" s="16">
        <f>SUM(L15:N15)</f>
        <v>0</v>
      </c>
      <c r="P15" s="15">
        <f>O15*0.215</f>
        <v>0</v>
      </c>
      <c r="Q15" s="15">
        <f>O15+P15</f>
        <v>0</v>
      </c>
      <c r="R15" s="1"/>
      <c r="S15" s="1"/>
      <c r="T15" s="1"/>
      <c r="U15" s="1"/>
      <c r="V15" s="1"/>
      <c r="W15" s="1"/>
      <c r="X15" s="1"/>
    </row>
    <row r="16" spans="1:24" x14ac:dyDescent="0.3">
      <c r="A16" s="21" t="s">
        <v>23</v>
      </c>
      <c r="B16" s="23">
        <v>2012</v>
      </c>
      <c r="C16" s="23">
        <f>2022-B16</f>
        <v>10</v>
      </c>
      <c r="D16" s="22" t="s">
        <v>22</v>
      </c>
      <c r="E16" s="21" t="s">
        <v>19</v>
      </c>
      <c r="F16" s="21" t="s">
        <v>18</v>
      </c>
      <c r="G16" s="24" t="s">
        <v>17</v>
      </c>
      <c r="H16" s="20" t="s">
        <v>16</v>
      </c>
      <c r="I16" s="19" t="s">
        <v>15</v>
      </c>
      <c r="J16" s="18">
        <v>28650</v>
      </c>
      <c r="K16" s="18">
        <f>J16*(0.9^C16)</f>
        <v>9989.6373088650053</v>
      </c>
      <c r="L16" s="17"/>
      <c r="M16" s="17"/>
      <c r="N16" s="17"/>
      <c r="O16" s="16">
        <f>SUM(L16:N16)</f>
        <v>0</v>
      </c>
      <c r="P16" s="15">
        <f>O16*0.215</f>
        <v>0</v>
      </c>
      <c r="Q16" s="15">
        <f>O16+P16</f>
        <v>0</v>
      </c>
      <c r="R16" s="1"/>
      <c r="S16" s="1"/>
      <c r="T16" s="1"/>
      <c r="U16" s="1"/>
      <c r="V16" s="1"/>
      <c r="W16" s="1"/>
      <c r="X16" s="1"/>
    </row>
    <row r="17" spans="1:24" x14ac:dyDescent="0.3">
      <c r="A17" s="21" t="s">
        <v>21</v>
      </c>
      <c r="B17" s="23">
        <v>2007</v>
      </c>
      <c r="C17" s="23">
        <f>2022-B17</f>
        <v>15</v>
      </c>
      <c r="D17" s="22" t="s">
        <v>20</v>
      </c>
      <c r="E17" s="21" t="s">
        <v>19</v>
      </c>
      <c r="F17" s="21" t="s">
        <v>18</v>
      </c>
      <c r="G17" s="20" t="s">
        <v>17</v>
      </c>
      <c r="H17" s="20" t="s">
        <v>16</v>
      </c>
      <c r="I17" s="19" t="s">
        <v>15</v>
      </c>
      <c r="J17" s="18">
        <v>19285</v>
      </c>
      <c r="K17" s="18">
        <f>J17*(0.9^C17)</f>
        <v>3970.6104824453082</v>
      </c>
      <c r="L17" s="17"/>
      <c r="M17" s="17"/>
      <c r="N17" s="17"/>
      <c r="O17" s="16">
        <f>SUM(L17:N17)</f>
        <v>0</v>
      </c>
      <c r="P17" s="15">
        <f>O17*0.215</f>
        <v>0</v>
      </c>
      <c r="Q17" s="15">
        <f>O17+P17</f>
        <v>0</v>
      </c>
      <c r="R17" s="1"/>
      <c r="S17" s="1"/>
      <c r="T17" s="1"/>
      <c r="U17" s="1"/>
      <c r="V17" s="1"/>
      <c r="W17" s="1"/>
      <c r="X17" s="1"/>
    </row>
    <row r="18" spans="1:24" x14ac:dyDescent="0.3">
      <c r="A18" s="21" t="s">
        <v>12</v>
      </c>
      <c r="B18" s="23">
        <v>2014</v>
      </c>
      <c r="C18" s="23">
        <f>2022-B18</f>
        <v>8</v>
      </c>
      <c r="D18" s="24" t="s">
        <v>14</v>
      </c>
      <c r="E18" s="21" t="s">
        <v>4</v>
      </c>
      <c r="F18" s="21" t="s">
        <v>3</v>
      </c>
      <c r="G18" s="20" t="s">
        <v>2</v>
      </c>
      <c r="H18" s="20" t="s">
        <v>10</v>
      </c>
      <c r="I18" s="19" t="s">
        <v>13</v>
      </c>
      <c r="J18" s="18">
        <v>19234.5</v>
      </c>
      <c r="K18" s="18">
        <f>J18*(0.9^C18)</f>
        <v>8279.8215507450022</v>
      </c>
      <c r="L18" s="17"/>
      <c r="M18" s="17"/>
      <c r="N18" s="17"/>
      <c r="O18" s="16">
        <f>SUM(L18:N18)</f>
        <v>0</v>
      </c>
      <c r="P18" s="15">
        <f>O18*0.215</f>
        <v>0</v>
      </c>
      <c r="Q18" s="15">
        <f>O18+P18</f>
        <v>0</v>
      </c>
      <c r="R18" s="1"/>
      <c r="S18" s="1"/>
      <c r="T18" s="1"/>
      <c r="U18" s="1"/>
      <c r="V18" s="1"/>
      <c r="W18" s="1"/>
      <c r="X18" s="1"/>
    </row>
    <row r="19" spans="1:24" x14ac:dyDescent="0.3">
      <c r="A19" s="21" t="s">
        <v>12</v>
      </c>
      <c r="B19" s="23">
        <v>2020</v>
      </c>
      <c r="C19" s="23">
        <f>2022-B19</f>
        <v>2</v>
      </c>
      <c r="D19" s="24" t="s">
        <v>11</v>
      </c>
      <c r="E19" s="21" t="s">
        <v>4</v>
      </c>
      <c r="F19" s="21" t="s">
        <v>3</v>
      </c>
      <c r="G19" s="20" t="s">
        <v>2</v>
      </c>
      <c r="H19" s="20" t="s">
        <v>10</v>
      </c>
      <c r="I19" s="19" t="s">
        <v>9</v>
      </c>
      <c r="J19" s="18">
        <v>19234.5</v>
      </c>
      <c r="K19" s="18">
        <f>J19*(0.9^C19)</f>
        <v>15579.945000000002</v>
      </c>
      <c r="L19" s="17"/>
      <c r="M19" s="17"/>
      <c r="N19" s="17"/>
      <c r="O19" s="16">
        <f>SUM(L19:N19)</f>
        <v>0</v>
      </c>
      <c r="P19" s="15">
        <f>O19*0.215</f>
        <v>0</v>
      </c>
      <c r="Q19" s="15">
        <f>O19+P19</f>
        <v>0</v>
      </c>
      <c r="R19" s="1"/>
      <c r="S19" s="1"/>
      <c r="T19" s="1"/>
      <c r="U19" s="1"/>
      <c r="V19" s="1"/>
      <c r="W19" s="1"/>
      <c r="X19" s="1"/>
    </row>
    <row r="20" spans="1:24" x14ac:dyDescent="0.3">
      <c r="A20" s="21" t="s">
        <v>8</v>
      </c>
      <c r="B20" s="23">
        <v>2014</v>
      </c>
      <c r="C20" s="23">
        <f>2022-B20</f>
        <v>8</v>
      </c>
      <c r="D20" s="22" t="s">
        <v>7</v>
      </c>
      <c r="E20" s="21" t="s">
        <v>4</v>
      </c>
      <c r="F20" s="21" t="s">
        <v>3</v>
      </c>
      <c r="G20" s="20" t="s">
        <v>2</v>
      </c>
      <c r="H20" s="20" t="s">
        <v>1</v>
      </c>
      <c r="I20" s="19" t="s">
        <v>0</v>
      </c>
      <c r="J20" s="18">
        <v>2512.5</v>
      </c>
      <c r="K20" s="18">
        <f>J20*(0.9^C20)</f>
        <v>1081.5488651250005</v>
      </c>
      <c r="L20" s="17"/>
      <c r="M20" s="17"/>
      <c r="N20" s="17"/>
      <c r="O20" s="16">
        <f>SUM(L20:N20)</f>
        <v>0</v>
      </c>
      <c r="P20" s="15">
        <f>O20*0.215</f>
        <v>0</v>
      </c>
      <c r="Q20" s="15">
        <f>O20+P20</f>
        <v>0</v>
      </c>
      <c r="R20" s="1"/>
      <c r="S20" s="1"/>
      <c r="T20" s="1"/>
      <c r="U20" s="1"/>
      <c r="V20" s="1"/>
      <c r="W20" s="1"/>
      <c r="X20" s="1"/>
    </row>
    <row r="21" spans="1:24" x14ac:dyDescent="0.3">
      <c r="A21" s="21" t="s">
        <v>6</v>
      </c>
      <c r="B21" s="23">
        <v>2014</v>
      </c>
      <c r="C21" s="23">
        <f>2022-B21</f>
        <v>8</v>
      </c>
      <c r="D21" s="22" t="s">
        <v>5</v>
      </c>
      <c r="E21" s="21" t="s">
        <v>4</v>
      </c>
      <c r="F21" s="21" t="s">
        <v>3</v>
      </c>
      <c r="G21" s="20" t="s">
        <v>2</v>
      </c>
      <c r="H21" s="20" t="s">
        <v>1</v>
      </c>
      <c r="I21" s="19" t="s">
        <v>0</v>
      </c>
      <c r="J21" s="18">
        <v>2512.5</v>
      </c>
      <c r="K21" s="18">
        <f>J21*(0.9^C21)</f>
        <v>1081.5488651250005</v>
      </c>
      <c r="L21" s="17"/>
      <c r="M21" s="17"/>
      <c r="N21" s="17"/>
      <c r="O21" s="16">
        <f>SUM(L21:N21)</f>
        <v>0</v>
      </c>
      <c r="P21" s="15">
        <f>O21*0.215</f>
        <v>0</v>
      </c>
      <c r="Q21" s="15">
        <f>O21+P21</f>
        <v>0</v>
      </c>
      <c r="R21" s="1"/>
      <c r="S21" s="1"/>
      <c r="T21" s="1"/>
      <c r="U21" s="1"/>
      <c r="V21" s="1"/>
      <c r="W21" s="1"/>
      <c r="X21" s="1"/>
    </row>
    <row r="22" spans="1:24" x14ac:dyDescent="0.3">
      <c r="A22" s="12"/>
      <c r="B22" s="14"/>
      <c r="C22" s="14"/>
      <c r="D22" s="13"/>
      <c r="E22" s="12"/>
      <c r="F22" s="12"/>
      <c r="G22" s="11"/>
      <c r="H22" s="11"/>
      <c r="I22" s="10"/>
      <c r="J22" s="10">
        <f>SUM(J3:J21)</f>
        <v>473906.49000000005</v>
      </c>
      <c r="K22" s="10">
        <f>SUM(K3:K21)</f>
        <v>184081.33377748926</v>
      </c>
      <c r="L22" s="9">
        <f>SUM(L3:L21)</f>
        <v>0</v>
      </c>
      <c r="M22" s="9">
        <f>SUM(M3:M21)</f>
        <v>0</v>
      </c>
      <c r="N22" s="9">
        <f>SUM(N3:N21)</f>
        <v>0</v>
      </c>
      <c r="O22" s="9">
        <f>SUM(O3:O21)</f>
        <v>0</v>
      </c>
      <c r="P22" s="9">
        <f>SUM(P3:P21)</f>
        <v>0</v>
      </c>
      <c r="Q22" s="9">
        <f>SUM(Q3:Q21)</f>
        <v>0</v>
      </c>
      <c r="R22" s="1"/>
      <c r="S22" s="1"/>
      <c r="T22" s="1"/>
      <c r="U22" s="1"/>
      <c r="V22" s="1"/>
      <c r="W22" s="1"/>
      <c r="X22" s="1"/>
    </row>
    <row r="23" spans="1:24" x14ac:dyDescent="0.3">
      <c r="A23" s="1"/>
      <c r="B23" s="8"/>
      <c r="C23" s="8"/>
      <c r="D23" s="7"/>
      <c r="E23" s="1"/>
      <c r="F23" s="1"/>
      <c r="G23" s="6"/>
      <c r="H23" s="6"/>
      <c r="I23" s="5"/>
      <c r="J23" s="4"/>
      <c r="K23" s="4"/>
      <c r="L23" s="3"/>
      <c r="M23" s="3"/>
      <c r="N23" s="3"/>
      <c r="O23" s="2"/>
      <c r="P23" s="1"/>
      <c r="Q23" s="1"/>
      <c r="R23" s="1"/>
      <c r="S23" s="1"/>
      <c r="T23" s="1"/>
      <c r="U23" s="1"/>
      <c r="V23" s="1"/>
      <c r="W23" s="1"/>
      <c r="X23" s="1"/>
    </row>
  </sheetData>
  <pageMargins left="0.70866141732283472" right="0.70866141732283472" top="0.74803149606299213" bottom="0.74803149606299213" header="0.31496062992125984" footer="0.31496062992125984"/>
  <pageSetup scale="58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F8817893D2ADF47AEBB2AC47F86545F" ma:contentTypeVersion="14" ma:contentTypeDescription="Create a new document." ma:contentTypeScope="" ma:versionID="f868cdeaf8f4c77e81867e64a55ea8aa">
  <xsd:schema xmlns:xsd="http://www.w3.org/2001/XMLSchema" xmlns:xs="http://www.w3.org/2001/XMLSchema" xmlns:p="http://schemas.microsoft.com/office/2006/metadata/properties" xmlns:ns2="2ed0dfd1-5d2a-49ee-96b7-4d89c578ab59" xmlns:ns3="9c912901-787f-4a59-9c21-ecb7d3cb2ae4" targetNamespace="http://schemas.microsoft.com/office/2006/metadata/properties" ma:root="true" ma:fieldsID="d6301a73f7a3a37770fbdf1cf47ea2d1" ns2:_="" ns3:_="">
    <xsd:import namespace="2ed0dfd1-5d2a-49ee-96b7-4d89c578ab59"/>
    <xsd:import namespace="9c912901-787f-4a59-9c21-ecb7d3cb2ae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d0dfd1-5d2a-49ee-96b7-4d89c578ab5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b811a8fe-ead4-49af-8745-cf4d8430b81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912901-787f-4a59-9c21-ecb7d3cb2ae4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8a2b6f93-80a4-443a-92a3-77546f62bd0f}" ma:internalName="TaxCatchAll" ma:showField="CatchAllData" ma:web="9c912901-787f-4a59-9c21-ecb7d3cb2a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2ed0dfd1-5d2a-49ee-96b7-4d89c578ab59">
      <Terms xmlns="http://schemas.microsoft.com/office/infopath/2007/PartnerControls"/>
    </lcf76f155ced4ddcb4097134ff3c332f>
    <TaxCatchAll xmlns="9c912901-787f-4a59-9c21-ecb7d3cb2ae4" xsi:nil="true"/>
  </documentManagement>
</p:properties>
</file>

<file path=customXml/itemProps1.xml><?xml version="1.0" encoding="utf-8"?>
<ds:datastoreItem xmlns:ds="http://schemas.openxmlformats.org/officeDocument/2006/customXml" ds:itemID="{32E136FC-367C-436D-9416-033C027E20BA}"/>
</file>

<file path=customXml/itemProps2.xml><?xml version="1.0" encoding="utf-8"?>
<ds:datastoreItem xmlns:ds="http://schemas.openxmlformats.org/officeDocument/2006/customXml" ds:itemID="{A1BE144F-AD80-4204-9EBA-B73F6FB56AC5}"/>
</file>

<file path=customXml/itemProps3.xml><?xml version="1.0" encoding="utf-8"?>
<ds:datastoreItem xmlns:ds="http://schemas.openxmlformats.org/officeDocument/2006/customXml" ds:itemID="{6AD568F5-48FD-4DE0-91BA-0A04585E2E2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Anthony Bidhali</dc:creator>
  <cp:lastModifiedBy>Anthony Bidhali</cp:lastModifiedBy>
  <dcterms:created xsi:type="dcterms:W3CDTF">2022-07-06T06:12:04Z</dcterms:created>
  <dcterms:modified xsi:type="dcterms:W3CDTF">2022-07-06T06:12:43Z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0x0101004F8817893D2ADF47AEBB2AC47F86545F</vt:lpwstr>
  </property>
</Properties>
</file>